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 (оконч (2)" sheetId="4" r:id="rId1"/>
    <sheet name="СТОМАТ" sheetId="5" r:id="rId2"/>
    <sheet name="Лист1" sheetId="1" r:id="rId3"/>
    <sheet name="Лист2" sheetId="2" r:id="rId4"/>
    <sheet name="Лист3" sheetId="3" r:id="rId5"/>
    <sheet name="Лист4" sheetId="6" r:id="rId6"/>
  </sheets>
  <definedNames>
    <definedName name="_xlnm.Print_Titles" localSheetId="0">'2020 (оконч (2)'!$A$13:$IV$13</definedName>
    <definedName name="_xlnm.Print_Area" localSheetId="0">'2020 (оконч (2)'!$A$1:$G$236</definedName>
    <definedName name="_xlnm.Print_Area" localSheetId="1">СТОМАТ!$A$1:$F$71</definedName>
  </definedNames>
  <calcPr calcId="145621" refMode="R1C1"/>
</workbook>
</file>

<file path=xl/calcChain.xml><?xml version="1.0" encoding="utf-8"?>
<calcChain xmlns="http://schemas.openxmlformats.org/spreadsheetml/2006/main">
  <c r="J230" i="4"/>
  <c r="I230"/>
  <c r="J229"/>
  <c r="I229"/>
  <c r="J228"/>
  <c r="I228"/>
  <c r="J227"/>
  <c r="J224"/>
  <c r="A221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H191"/>
  <c r="G191"/>
  <c r="J190"/>
  <c r="I190"/>
  <c r="H190"/>
  <c r="G190"/>
  <c r="Q189"/>
  <c r="Q191" s="1"/>
  <c r="J189"/>
  <c r="I189"/>
  <c r="H189"/>
  <c r="G189"/>
  <c r="J188"/>
  <c r="I188"/>
  <c r="H188"/>
  <c r="G188"/>
  <c r="J187"/>
  <c r="I187"/>
  <c r="H187"/>
  <c r="G187"/>
  <c r="Q186"/>
  <c r="Q187" s="1"/>
  <c r="Q188" s="1"/>
  <c r="J186"/>
  <c r="I186"/>
  <c r="H186"/>
  <c r="G186"/>
  <c r="J185"/>
  <c r="I185"/>
  <c r="H185"/>
  <c r="G185"/>
  <c r="Q184"/>
  <c r="Q185" s="1"/>
  <c r="J184"/>
  <c r="I184"/>
  <c r="H184"/>
  <c r="G184"/>
  <c r="J183"/>
  <c r="I183"/>
  <c r="H183"/>
  <c r="G183"/>
  <c r="J182"/>
  <c r="I182"/>
  <c r="H182"/>
  <c r="G182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I168"/>
  <c r="J167"/>
  <c r="I167"/>
  <c r="J166"/>
  <c r="I166"/>
  <c r="J165"/>
  <c r="I165"/>
  <c r="J164"/>
  <c r="I164"/>
  <c r="J163"/>
  <c r="I163"/>
  <c r="I162"/>
  <c r="J161"/>
  <c r="I161"/>
  <c r="J160"/>
  <c r="I160"/>
  <c r="J159"/>
  <c r="I159"/>
  <c r="J158"/>
  <c r="I158"/>
  <c r="J157"/>
  <c r="I157"/>
  <c r="J156"/>
  <c r="I156"/>
  <c r="K155"/>
  <c r="J155"/>
  <c r="K154"/>
  <c r="J154"/>
  <c r="K153"/>
  <c r="J153"/>
  <c r="K152"/>
  <c r="J152"/>
  <c r="K151"/>
  <c r="J151"/>
  <c r="K150"/>
  <c r="J150"/>
  <c r="K149"/>
  <c r="J149"/>
  <c r="J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I127"/>
  <c r="J126"/>
  <c r="J125"/>
  <c r="I125"/>
  <c r="J124"/>
  <c r="I124"/>
  <c r="J123"/>
  <c r="I123"/>
  <c r="J122"/>
  <c r="J121"/>
  <c r="I121"/>
  <c r="J120"/>
  <c r="J119"/>
  <c r="I119"/>
  <c r="J118"/>
  <c r="J117"/>
  <c r="I117"/>
  <c r="J116"/>
  <c r="I116"/>
  <c r="J115"/>
  <c r="I115"/>
  <c r="D114"/>
  <c r="I114" s="1"/>
  <c r="J113"/>
  <c r="I113"/>
  <c r="D112"/>
  <c r="J112" s="1"/>
  <c r="J111"/>
  <c r="I111"/>
  <c r="J110"/>
  <c r="I110"/>
  <c r="J109"/>
  <c r="J108"/>
  <c r="I108"/>
  <c r="J107"/>
  <c r="J106"/>
  <c r="I106"/>
  <c r="J105"/>
  <c r="J104"/>
  <c r="I104"/>
  <c r="J103"/>
  <c r="J102"/>
  <c r="J101"/>
  <c r="J100"/>
  <c r="J99"/>
  <c r="J98"/>
  <c r="J97"/>
  <c r="J96"/>
  <c r="I96"/>
  <c r="J95"/>
  <c r="I95"/>
  <c r="J94"/>
  <c r="I94"/>
  <c r="D93"/>
  <c r="I93" s="1"/>
  <c r="D92"/>
  <c r="J92" s="1"/>
  <c r="D91"/>
  <c r="I91" s="1"/>
  <c r="D90"/>
  <c r="J90" s="1"/>
  <c r="D89"/>
  <c r="I89" s="1"/>
  <c r="J88"/>
  <c r="I88"/>
  <c r="D87"/>
  <c r="J87" s="1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J67"/>
  <c r="I67"/>
  <c r="J66"/>
  <c r="I66"/>
  <c r="J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6"/>
  <c r="I46"/>
  <c r="J45"/>
  <c r="I45"/>
  <c r="J44"/>
  <c r="I44"/>
  <c r="J43"/>
  <c r="I43"/>
  <c r="J42"/>
  <c r="I42"/>
  <c r="J40"/>
  <c r="I40"/>
  <c r="J39"/>
  <c r="I39"/>
  <c r="J38"/>
  <c r="I38"/>
  <c r="J37"/>
  <c r="I37"/>
  <c r="J36"/>
  <c r="I36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I90" l="1"/>
  <c r="Q190"/>
  <c r="I92"/>
  <c r="I87"/>
  <c r="I112"/>
  <c r="J89"/>
  <c r="J91"/>
  <c r="J93"/>
  <c r="J114"/>
</calcChain>
</file>

<file path=xl/comments1.xml><?xml version="1.0" encoding="utf-8"?>
<comments xmlns="http://schemas.openxmlformats.org/spreadsheetml/2006/main">
  <authors>
    <author>Автор</author>
  </authors>
  <commentList>
    <comment ref="B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пр - 0,2 г
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0,25г
</t>
        </r>
      </text>
    </comment>
    <comment ref="B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пр - 0,2 г
</t>
        </r>
      </text>
    </comment>
  </commentList>
</comments>
</file>

<file path=xl/sharedStrings.xml><?xml version="1.0" encoding="utf-8"?>
<sst xmlns="http://schemas.openxmlformats.org/spreadsheetml/2006/main" count="741" uniqueCount="673">
  <si>
    <t>B01.001.001</t>
  </si>
  <si>
    <t xml:space="preserve">Консультация заведующего ж/к </t>
  </si>
  <si>
    <t>Прием врача акушера-гинеколога, консультация первичный прием</t>
  </si>
  <si>
    <t>B01.001.002</t>
  </si>
  <si>
    <t>Прием врача акушера-гинеколога, консультация повторный прием</t>
  </si>
  <si>
    <t>B01.047.001</t>
  </si>
  <si>
    <t>Прием врача терапевта консультация первичный прием</t>
  </si>
  <si>
    <t>B01.047.002</t>
  </si>
  <si>
    <t>Прием врача терапевта консультация повторный прием</t>
  </si>
  <si>
    <t>A11.20.008</t>
  </si>
  <si>
    <t>Диагностическое выскабливание полости матки</t>
  </si>
  <si>
    <t>A11.20.011</t>
  </si>
  <si>
    <t>Биопсия шейки матки</t>
  </si>
  <si>
    <t>A16.20.084</t>
  </si>
  <si>
    <t>Полипэктомия</t>
  </si>
  <si>
    <t>A16.20.036.002</t>
  </si>
  <si>
    <t>Лазервапоризация</t>
  </si>
  <si>
    <t>A16.20.036.003</t>
  </si>
  <si>
    <t>Сургитрон-терапия</t>
  </si>
  <si>
    <t>A11.20.014</t>
  </si>
  <si>
    <t>Введение ВМС</t>
  </si>
  <si>
    <t>A11.20.015</t>
  </si>
  <si>
    <t>Удаление ВМС</t>
  </si>
  <si>
    <t>A11.20.009</t>
  </si>
  <si>
    <t>Зондирование полости матки</t>
  </si>
  <si>
    <t>A16.20.079</t>
  </si>
  <si>
    <t>Аспирация из полости матки</t>
  </si>
  <si>
    <t>A03.20.001</t>
  </si>
  <si>
    <t>Кольпоскопия шейки матки</t>
  </si>
  <si>
    <t>A11.20.005</t>
  </si>
  <si>
    <t>Взятие мазка на микрофлору (а)</t>
  </si>
  <si>
    <t>A11.20.002</t>
  </si>
  <si>
    <t>Взятие посева из цервикального канала (а)</t>
  </si>
  <si>
    <t>A14.20.002</t>
  </si>
  <si>
    <t>Введение влагалищного кольца</t>
  </si>
  <si>
    <t>A16.20.037</t>
  </si>
  <si>
    <t>Мини-аборт регуляция менструального цикла</t>
  </si>
  <si>
    <t>B03.001.005</t>
  </si>
  <si>
    <t>Медикаментозный аборт</t>
  </si>
  <si>
    <t>A11.12.009</t>
  </si>
  <si>
    <t>Забор крови из вены</t>
  </si>
  <si>
    <t>A11.02.002 / A11.01.002</t>
  </si>
  <si>
    <t>Инъекция  п/к и в/м</t>
  </si>
  <si>
    <t>A11.12.003</t>
  </si>
  <si>
    <t>Инъекция   в/в</t>
  </si>
  <si>
    <t>A02.12.002</t>
  </si>
  <si>
    <t>Измерение давления</t>
  </si>
  <si>
    <t>A11.12.003.001</t>
  </si>
  <si>
    <t>Постановка капельниц  (1ед-ца)</t>
  </si>
  <si>
    <t>A17.20.002</t>
  </si>
  <si>
    <t xml:space="preserve">Электрофорез лекарственный </t>
  </si>
  <si>
    <t>A17.30.034</t>
  </si>
  <si>
    <t>Фонофорез</t>
  </si>
  <si>
    <t>A17.30.025</t>
  </si>
  <si>
    <t>Магнитотерапия общая</t>
  </si>
  <si>
    <t>A22.20.001</t>
  </si>
  <si>
    <t>Лазеротерапия</t>
  </si>
  <si>
    <t>A17.30.024.001</t>
  </si>
  <si>
    <t>ДДТ</t>
  </si>
  <si>
    <t>B03.016.003</t>
  </si>
  <si>
    <t>Анализ крови развернутый; св.5 показателей</t>
  </si>
  <si>
    <t>A09.20.001</t>
  </si>
  <si>
    <t xml:space="preserve">Исследование вагинального мазка </t>
  </si>
  <si>
    <t>B03.027.015</t>
  </si>
  <si>
    <t>Исследование экссудатов транссудатов, соскобов, аспиратов женской половой сферы и атипичные клетки молочной железы</t>
  </si>
  <si>
    <t>Диагностика опухолей ж.п.о. (шейки матки)</t>
  </si>
  <si>
    <t>A09.21.001</t>
  </si>
  <si>
    <t>Спермограмма</t>
  </si>
  <si>
    <t>A11.05.001</t>
  </si>
  <si>
    <t>Взятие крови из пальца</t>
  </si>
  <si>
    <t>A12.05.005</t>
  </si>
  <si>
    <t>Определение группы крови</t>
  </si>
  <si>
    <t>A12.05.006</t>
  </si>
  <si>
    <t>Определение резус-принадлежности</t>
  </si>
  <si>
    <t>Определение титра антител</t>
  </si>
  <si>
    <t>B03.016.006</t>
  </si>
  <si>
    <t>Общий анализ мочи</t>
  </si>
  <si>
    <t>A09.28.011</t>
  </si>
  <si>
    <t>Определение глюкозы</t>
  </si>
  <si>
    <t>A09.28.015.001</t>
  </si>
  <si>
    <t>Определение ацетона экспресс-методом</t>
  </si>
  <si>
    <t>В09.28.001,01</t>
  </si>
  <si>
    <t>Анализ мочи по Нечипоренко</t>
  </si>
  <si>
    <t>A09.28.02</t>
  </si>
  <si>
    <t>Анализ мочи по Зимницкому</t>
  </si>
  <si>
    <t>A26.21.005</t>
  </si>
  <si>
    <t>Исследование мазка на гарднереллы</t>
  </si>
  <si>
    <t>A09.20.005</t>
  </si>
  <si>
    <t>Суточная протеинурия</t>
  </si>
  <si>
    <t>A26.06.049.002</t>
  </si>
  <si>
    <t>Экспресс анализ на ВИЧ</t>
  </si>
  <si>
    <t>A09.05.023</t>
  </si>
  <si>
    <t>Сахар крови</t>
  </si>
  <si>
    <t>A09.05.021</t>
  </si>
  <si>
    <t>Билирубин</t>
  </si>
  <si>
    <t>A09.05.022</t>
  </si>
  <si>
    <t>A09.05.020</t>
  </si>
  <si>
    <t>Креатинин</t>
  </si>
  <si>
    <t>A09.05.031</t>
  </si>
  <si>
    <t>Калий</t>
  </si>
  <si>
    <t>A09.05.007</t>
  </si>
  <si>
    <t>Сывороточное железо</t>
  </si>
  <si>
    <t>A09.05.032</t>
  </si>
  <si>
    <t>Кальций</t>
  </si>
  <si>
    <t>A09.05.127</t>
  </si>
  <si>
    <t>Магний</t>
  </si>
  <si>
    <t>A09.05.017</t>
  </si>
  <si>
    <t>Мочевина</t>
  </si>
  <si>
    <t>A09.05.026</t>
  </si>
  <si>
    <t>Холестерин</t>
  </si>
  <si>
    <t>A09.05.010</t>
  </si>
  <si>
    <t>Общий белок</t>
  </si>
  <si>
    <t>A09.05.009</t>
  </si>
  <si>
    <t>СРБ</t>
  </si>
  <si>
    <t>A09.05.011</t>
  </si>
  <si>
    <t>Альбумины</t>
  </si>
  <si>
    <t>A09.05.050</t>
  </si>
  <si>
    <t>Фибриноген</t>
  </si>
  <si>
    <t>A09.05.049</t>
  </si>
  <si>
    <t>Протромбин</t>
  </si>
  <si>
    <t>АЧТВ</t>
  </si>
  <si>
    <t>A09.30.010</t>
  </si>
  <si>
    <t>МНО</t>
  </si>
  <si>
    <t>A12.05.119</t>
  </si>
  <si>
    <t>РФМК</t>
  </si>
  <si>
    <t>A09.05.030</t>
  </si>
  <si>
    <t>Натрий</t>
  </si>
  <si>
    <t>A09.05.041</t>
  </si>
  <si>
    <t>АСТ</t>
  </si>
  <si>
    <t>A09.05.042</t>
  </si>
  <si>
    <t>АЛТ</t>
  </si>
  <si>
    <t>A09.05.045</t>
  </si>
  <si>
    <t>Амилаза</t>
  </si>
  <si>
    <t>A09.05.046</t>
  </si>
  <si>
    <t>Щелочная фосфотаза</t>
  </si>
  <si>
    <t>A09.05.090</t>
  </si>
  <si>
    <t>ХГЧ</t>
  </si>
  <si>
    <t>A09.05.089</t>
  </si>
  <si>
    <t>АФП</t>
  </si>
  <si>
    <t>A09.05.151</t>
  </si>
  <si>
    <t>Прогестерон</t>
  </si>
  <si>
    <t>A09.05.195</t>
  </si>
  <si>
    <t>РЭА / КЭА</t>
  </si>
  <si>
    <t>A09.05.202</t>
  </si>
  <si>
    <t>СА - 125</t>
  </si>
  <si>
    <t>A09.05.060</t>
  </si>
  <si>
    <t>Т3</t>
  </si>
  <si>
    <t>A09.05.063</t>
  </si>
  <si>
    <t>Т4</t>
  </si>
  <si>
    <t>A09.05.065</t>
  </si>
  <si>
    <t>ТТГ</t>
  </si>
  <si>
    <t>A09.05.087</t>
  </si>
  <si>
    <t>A09.05.131</t>
  </si>
  <si>
    <t>A09.05.132</t>
  </si>
  <si>
    <t>A09.05.148</t>
  </si>
  <si>
    <t>A09.05.078.001</t>
  </si>
  <si>
    <t>A09.05.136</t>
  </si>
  <si>
    <t>A09.05.154</t>
  </si>
  <si>
    <t>A26.06.045</t>
  </si>
  <si>
    <t>ВПГ-м</t>
  </si>
  <si>
    <t>A26.05.017</t>
  </si>
  <si>
    <t>ЦМВ-м</t>
  </si>
  <si>
    <t>A26.05.013</t>
  </si>
  <si>
    <t>ТОХО-м</t>
  </si>
  <si>
    <t>A26.06.071</t>
  </si>
  <si>
    <t>Краснуха -  м</t>
  </si>
  <si>
    <t>Краснуха -g</t>
  </si>
  <si>
    <t>A09.05.157</t>
  </si>
  <si>
    <t>Эстриол</t>
  </si>
  <si>
    <t>A26.06.037</t>
  </si>
  <si>
    <t xml:space="preserve">Анализ крови на Гепатит В (HBsAG/лийский антиген) </t>
  </si>
  <si>
    <t>A09.05.234.001</t>
  </si>
  <si>
    <t>Плацентарный лактоген</t>
  </si>
  <si>
    <t>A26.06.041</t>
  </si>
  <si>
    <t>Анализ крови на выявление антител (суммарные) к вирусу Гепатита С</t>
  </si>
  <si>
    <t>A26.20.010</t>
  </si>
  <si>
    <t>Молекулярно-биологическое исследование отделяемого из цервикального канала на вирус простого герпеса</t>
  </si>
  <si>
    <t>A26.20.020</t>
  </si>
  <si>
    <t>Молекулярно-биологическое исследование отделяемого из цервикального канала на хламидии</t>
  </si>
  <si>
    <t>A26.21.007</t>
  </si>
  <si>
    <t>A26.20.028</t>
  </si>
  <si>
    <t>Молекулярно-биологическое исследование отделяемого из цервикального канала на микоплазму хоминис</t>
  </si>
  <si>
    <t>A26.21.032</t>
  </si>
  <si>
    <t>Молекулярно-биологическое исследование отделяемого из цервикального канала на микоплазму гениталиум</t>
  </si>
  <si>
    <t>A26.21.031</t>
  </si>
  <si>
    <t>A26.20.035</t>
  </si>
  <si>
    <t>Молекулярно-биологическое исследование отделяемого из цервикального канала на типирование уреплазмы</t>
  </si>
  <si>
    <t>A26.20.011</t>
  </si>
  <si>
    <t>Молекулярно-биологическое исследование отделяемого из цервикального канала на цитомегаловирус</t>
  </si>
  <si>
    <t>A26.20.012</t>
  </si>
  <si>
    <t>Молекулярно-биологическое исследование отделяемого из цервикального канала на вирус папилломы человека</t>
  </si>
  <si>
    <t>A08.20.011</t>
  </si>
  <si>
    <t>Гистологическое исследование биопсийного материала шейки матки</t>
  </si>
  <si>
    <t>Гистологическое исследование биопсийного материала цервикального канала</t>
  </si>
  <si>
    <t>A08.20.005</t>
  </si>
  <si>
    <t>Гистологическое исследование  препарата тканей яичников</t>
  </si>
  <si>
    <t>A08.20.006</t>
  </si>
  <si>
    <t>Гистологическое исследование препарата тканей маточной трубы</t>
  </si>
  <si>
    <t>A08.20.017</t>
  </si>
  <si>
    <t>Гистологическое исследование кондиломы</t>
  </si>
  <si>
    <t>A08.20.003</t>
  </si>
  <si>
    <t>Гистологическое исследование препарата тканей шейки матки</t>
  </si>
  <si>
    <t>A08.20.007</t>
  </si>
  <si>
    <t>Гистологическое исследование удаленной матки с шейкой и придатками</t>
  </si>
  <si>
    <t>A08.30.021</t>
  </si>
  <si>
    <t>Гистологическое исследование последа</t>
  </si>
  <si>
    <t>(без учета стоимости к/дня, расходов на исследования)</t>
  </si>
  <si>
    <t xml:space="preserve">Биопсия шейки матки </t>
  </si>
  <si>
    <t>A11.20.007</t>
  </si>
  <si>
    <t xml:space="preserve">Аспирация из полости матки </t>
  </si>
  <si>
    <t>A11.20.015.001</t>
  </si>
  <si>
    <t xml:space="preserve">Извлечение осложненной  ВМС </t>
  </si>
  <si>
    <t xml:space="preserve">Раздельное диагностическое выскабливание </t>
  </si>
  <si>
    <t xml:space="preserve">Медицинский аборт до 10 недель </t>
  </si>
  <si>
    <t>Медицинский  аборт от 10 до 12 недель</t>
  </si>
  <si>
    <t>Индуцированный поздний выкидыш</t>
  </si>
  <si>
    <t>A16.20.036.001</t>
  </si>
  <si>
    <t>Диатермокоагуляция ш.матки</t>
  </si>
  <si>
    <t>A16.20.097</t>
  </si>
  <si>
    <t>Эксцизия шейки матки</t>
  </si>
  <si>
    <t xml:space="preserve">Небольшие по объему операции на влагалище и ш.матки </t>
  </si>
  <si>
    <t xml:space="preserve">A16.20.067 </t>
  </si>
  <si>
    <t>5850-11340
(от уровня сложности</t>
  </si>
  <si>
    <t xml:space="preserve">  A16.20.069</t>
  </si>
  <si>
    <t>A16.20.035</t>
  </si>
  <si>
    <t>Миомэктомия</t>
  </si>
  <si>
    <t>9170-19500</t>
  </si>
  <si>
    <t>A16.20.004</t>
  </si>
  <si>
    <t>Лапаротомия, сальпингэктомия односторон.</t>
  </si>
  <si>
    <t>от 5920-15340</t>
  </si>
  <si>
    <t>Лапоротомия, сальпингэктомия двухстор.</t>
  </si>
  <si>
    <t>A16.20.061</t>
  </si>
  <si>
    <t xml:space="preserve">Лапаротомия, резекция яичника </t>
  </si>
  <si>
    <t>от 4810-10400</t>
  </si>
  <si>
    <t xml:space="preserve">Лапаротомия, резекция яичника двухсторон. </t>
  </si>
  <si>
    <t>A16.20.003</t>
  </si>
  <si>
    <t>Лапаротомия, аднексэктомия двухстор.</t>
  </si>
  <si>
    <t>A16.20.010</t>
  </si>
  <si>
    <t>Лапаротомия надвлаг.ампутация матки без придатков</t>
  </si>
  <si>
    <t>от 9170-22680</t>
  </si>
  <si>
    <t>A16.20.010.002</t>
  </si>
  <si>
    <t xml:space="preserve">Лапаротомия надвлаг.ампутация матки с двехстор.удалением придатков </t>
  </si>
  <si>
    <t>от 9170-25900</t>
  </si>
  <si>
    <t>A16.20.005</t>
  </si>
  <si>
    <t xml:space="preserve">Кесарево сечение малое </t>
  </si>
  <si>
    <t>19500 без наркоза</t>
  </si>
  <si>
    <t>A16.20.012</t>
  </si>
  <si>
    <t xml:space="preserve">Лапаротомия, экстирпация матки без придатков  </t>
  </si>
  <si>
    <t>5920-24900</t>
  </si>
  <si>
    <t>A16.20.014</t>
  </si>
  <si>
    <t xml:space="preserve">Экстирпация матки с 2-х стор.удалением придатков </t>
  </si>
  <si>
    <t>5920-32470</t>
  </si>
  <si>
    <t>A16.20.028</t>
  </si>
  <si>
    <t xml:space="preserve">Рекононструкция пластическая -операция на влагалище и промежности </t>
  </si>
  <si>
    <t>A16.20.028.002</t>
  </si>
  <si>
    <t>от 9230-16210</t>
  </si>
  <si>
    <t>A16.20.028.003</t>
  </si>
  <si>
    <t>A16.20.028.004</t>
  </si>
  <si>
    <t>A16.20.024</t>
  </si>
  <si>
    <t>Реконструкция пластическая -операции на влагалище и матке</t>
  </si>
  <si>
    <t>влагалища : 9230-19500</t>
  </si>
  <si>
    <t>A16.20.083</t>
  </si>
  <si>
    <t xml:space="preserve">Атипичные, технически сложные операции, выполняемые лапарот.доступом   </t>
  </si>
  <si>
    <t>9230-19500</t>
  </si>
  <si>
    <t>A03.14.001</t>
  </si>
  <si>
    <t>Диагностическая лапароскопия</t>
  </si>
  <si>
    <t>A16.20.04.001</t>
  </si>
  <si>
    <t>Лапароскопическая стерилизация</t>
  </si>
  <si>
    <t>5920-15340</t>
  </si>
  <si>
    <t>A16.20.001.001</t>
  </si>
  <si>
    <t>Лапароскопическая операция – киста яичника (неосложнения)</t>
  </si>
  <si>
    <t>A16.20.092.001</t>
  </si>
  <si>
    <t>Лапароскопическая операция по поводу внематочной беременности</t>
  </si>
  <si>
    <t>A03.20.003</t>
  </si>
  <si>
    <t>Гистероскопия диагностическая</t>
  </si>
  <si>
    <t>A03.20.003.001</t>
  </si>
  <si>
    <t>Гистероскопия операционная</t>
  </si>
  <si>
    <t>A16.20.035.001</t>
  </si>
  <si>
    <t>B01.001.008</t>
  </si>
  <si>
    <t xml:space="preserve">Нормальные роды </t>
  </si>
  <si>
    <t>B01.001.005</t>
  </si>
  <si>
    <t>Роды у женщин с компенсированной акушерской и экстрагенитальной патологией. Роды, осложнившиеся несвоевременным излитием околоплодных вод, слабостью родовой деятельности, поддающейся лечению. Роды двойней при головном предлежании обоих плодов, преждевреме</t>
  </si>
  <si>
    <t>Кесарево сечение  с эндотрахеальным наркозом</t>
  </si>
  <si>
    <t>Кесарево сечение со спино-мозговой анестезией</t>
  </si>
  <si>
    <t>стало</t>
  </si>
  <si>
    <t>A04.20.001.001</t>
  </si>
  <si>
    <t>УЗИ органов малого таза в режиме 2D, с допплерометрией</t>
  </si>
  <si>
    <t>A04.30.001.001</t>
  </si>
  <si>
    <t>УЗИ органов малого таза при беременности до 45мм КТР (11 недель) в режиме 2 D, с допплерометрией</t>
  </si>
  <si>
    <t>УЗИ органов малого таза при беременности до 45мм КТР (11 недель) в режиме 2 D, с допплерометрией при многоплодной беременности, двойне</t>
  </si>
  <si>
    <t>УЗИ органов малого таза при беременности до 45мм КТР (11 недель) в режиме 2 D, с допплерометрией при многоплодной беременности, тройне</t>
  </si>
  <si>
    <t>A04.30.001.002</t>
  </si>
  <si>
    <t>УЗИ плода от 45мм КТР (11 недель) до 18 недель в режиме 2 D, с допплерометрией</t>
  </si>
  <si>
    <t>УЗИ плодов от 45мм КТР (11 недель) до 18 недель в режиме 2 D, с допплерометрией при многоплодной беременности, двойне</t>
  </si>
  <si>
    <t>УЗИ плодов от 45мм КТР (11 недель) до 18 недель в режиме 2 D, с допплерометрией при многоплодной беременности, тройне</t>
  </si>
  <si>
    <t>УЗИ плода при беременности от 18 недель в режиме 2 D, с допплерометрией</t>
  </si>
  <si>
    <t>УЗИ плода при беременности от 18 недель в режиме 2 D, с допплерометрией при многоплодной беременности, двойне</t>
  </si>
  <si>
    <t>УЗИ плода при беременности от 18 недель в режиме 2 D, с допплерометрией при многоплодной беременности, тройне</t>
  </si>
  <si>
    <t>A04.23.001.001</t>
  </si>
  <si>
    <t>УЗИ головного мозга новорожденного</t>
  </si>
  <si>
    <t>A04.28.001</t>
  </si>
  <si>
    <t>УЗИ почек и надпочечников</t>
  </si>
  <si>
    <t>A04.22.001</t>
  </si>
  <si>
    <t>УЗИ щитовидной железы</t>
  </si>
  <si>
    <t>A04.20.002</t>
  </si>
  <si>
    <t>УЗИ молочных желез</t>
  </si>
  <si>
    <t>A04.28.002.003</t>
  </si>
  <si>
    <t>УЗИ мочевого пузыря</t>
  </si>
  <si>
    <t>A04.20.001.003</t>
  </si>
  <si>
    <t>Фолликулометрия (повторная, в пределах одного ОМЦ)</t>
  </si>
  <si>
    <t>A04.12.005.010</t>
  </si>
  <si>
    <t>Допплерометрия сосудов МППК</t>
  </si>
  <si>
    <t>A04.20.001</t>
  </si>
  <si>
    <t>Цервикометрия</t>
  </si>
  <si>
    <t>A04.30.001</t>
  </si>
  <si>
    <t>ИАЖ</t>
  </si>
  <si>
    <t>Определение пола плода</t>
  </si>
  <si>
    <t>A04.16.001</t>
  </si>
  <si>
    <t>Узи органов брюшной полости (печень, желчный пузырь, поджелудочная железа, селезенкп)</t>
  </si>
  <si>
    <t>A20.30.026</t>
  </si>
  <si>
    <t>Гипербаричеcкая оксигенация 1 сеанс ( 20 минут )</t>
  </si>
  <si>
    <t>Гипербаричеcкая оксигенация 1 сеанс ( 30 минут )</t>
  </si>
  <si>
    <t>Гипербаричеcкая оксигенация 1 сеанс ( 40 минут )</t>
  </si>
  <si>
    <t>A06.09.007</t>
  </si>
  <si>
    <t>Рентген легких в одной проекции</t>
  </si>
  <si>
    <t>Рентген легких в двух проекциях</t>
  </si>
  <si>
    <t>A06.08.003</t>
  </si>
  <si>
    <t>Рентген носа в одной проекции</t>
  </si>
  <si>
    <t>Рентген носа в двух проекциях</t>
  </si>
  <si>
    <t xml:space="preserve">                    ПРОЧИЕ УСЛУГИ СТАЦИОНАРА</t>
  </si>
  <si>
    <t>Консультация врача акушера-гинеколога</t>
  </si>
  <si>
    <t>A05.30.001</t>
  </si>
  <si>
    <t>КТГ (мониторинг плода)</t>
  </si>
  <si>
    <t>A18.05.012</t>
  </si>
  <si>
    <t xml:space="preserve">Гематрансфузия (переливание крови) </t>
  </si>
  <si>
    <t>A06.20.001</t>
  </si>
  <si>
    <t>Гистеросальпингография</t>
  </si>
  <si>
    <t>B01.003.004</t>
  </si>
  <si>
    <t>Спиномозговая анестезия</t>
  </si>
  <si>
    <t>B01.001.007</t>
  </si>
  <si>
    <t>B01.001.006</t>
  </si>
  <si>
    <t>Автоклавирование (стерилизация) бикса (1  закладка)</t>
  </si>
  <si>
    <t xml:space="preserve">Организация услуги лечебного питания </t>
  </si>
  <si>
    <t>Организация услуги дезкамерной обработки постельных принадлежностей</t>
  </si>
  <si>
    <t xml:space="preserve"> цена, руб.2018</t>
  </si>
  <si>
    <t>B01.065.007</t>
  </si>
  <si>
    <t>Врачебный прием, консультация (первичный прием)</t>
  </si>
  <si>
    <t>B01.065.008</t>
  </si>
  <si>
    <t>Повторный прием</t>
  </si>
  <si>
    <t xml:space="preserve">A12.07.004
B01.003.004.002
</t>
  </si>
  <si>
    <t>B01.003.004.005</t>
  </si>
  <si>
    <t>A16.07.051</t>
  </si>
  <si>
    <t>A22.07.002</t>
  </si>
  <si>
    <t xml:space="preserve">в) пульпит (в одном посещ.) </t>
  </si>
  <si>
    <t xml:space="preserve">    однокорневого зуба</t>
  </si>
  <si>
    <t xml:space="preserve">    двукорневого зуба</t>
  </si>
  <si>
    <t xml:space="preserve">    трехкорневого зуба</t>
  </si>
  <si>
    <t xml:space="preserve">г) пульпит (в два посещен.) </t>
  </si>
  <si>
    <t>д) периодонтит однокорневого зуба</t>
  </si>
  <si>
    <t>Распломбирование корневых каналов: (1зуб)</t>
  </si>
  <si>
    <t>а) Однокорневого зуба:</t>
  </si>
  <si>
    <t xml:space="preserve">    канал пломбирован на окисьцинковой основе</t>
  </si>
  <si>
    <t xml:space="preserve">    канал пломбирован пастой (полимеризирующ. резорц.-форм.)</t>
  </si>
  <si>
    <t xml:space="preserve">    каналд пломбирован цементом (фосфат-цемент и пр.)</t>
  </si>
  <si>
    <t>б) Двукорневого зуба</t>
  </si>
  <si>
    <t xml:space="preserve">    канал пломбирован цементом (фосфат-цемент и пр.)</t>
  </si>
  <si>
    <t>в) Трехкорневого зуба</t>
  </si>
  <si>
    <t>A16.07.002</t>
  </si>
  <si>
    <t>Лечение и пломбирование зубов из импортного пломбировочного материала: (1пломба)</t>
  </si>
  <si>
    <t>A16.07.002.010</t>
  </si>
  <si>
    <t>A16.07.002.011</t>
  </si>
  <si>
    <t>в) при пульпите, переодонтите (2 дозы) 1 посещение</t>
  </si>
  <si>
    <t>A16.07.025.001</t>
  </si>
  <si>
    <t>Избирательное полирование зуба</t>
  </si>
  <si>
    <t>A05.07.001</t>
  </si>
  <si>
    <t>Пульпотомия (ампутация коронковой пульпы)</t>
  </si>
  <si>
    <t>в) при пульпите, переодонтите (2 дозы) Филтек,  Эстелайт</t>
  </si>
  <si>
    <t>A16.07.009</t>
  </si>
  <si>
    <t>Наложение медикаментозной прокладки (доп.обработка дна кариозной полости из дорогостоящих импортных материалов):</t>
  </si>
  <si>
    <t>Экстирпация пульпы</t>
  </si>
  <si>
    <t xml:space="preserve"> -Ионосил 1 прокладка</t>
  </si>
  <si>
    <t>Инструментальная и медикаментозная обработка хорошо проходимого корневого канала</t>
  </si>
  <si>
    <t xml:space="preserve"> -Дайкал 1 прокладка</t>
  </si>
  <si>
    <t>Пломбирование 1 канала зуба</t>
  </si>
  <si>
    <t xml:space="preserve"> -Септокаль 1 прокладка</t>
  </si>
  <si>
    <t>Эндометазон</t>
  </si>
  <si>
    <t xml:space="preserve">Пломбирование 1 канала зуба </t>
  </si>
  <si>
    <t>Эйч-Плюс</t>
  </si>
  <si>
    <t xml:space="preserve"> -Эндометазон</t>
  </si>
  <si>
    <t>Экстренный хирургичекий прием:</t>
  </si>
  <si>
    <t xml:space="preserve"> -Эйч-Плюс</t>
  </si>
  <si>
    <t>простое удаление зуба</t>
  </si>
  <si>
    <t>Экстренный хирургический прием: (1зуб)</t>
  </si>
  <si>
    <t>сложное удаление зуба</t>
  </si>
  <si>
    <t>Удаление зуба</t>
  </si>
  <si>
    <t>Пломбирование корневого канала зуба пастой</t>
  </si>
  <si>
    <t xml:space="preserve"> -простое</t>
  </si>
  <si>
    <t xml:space="preserve"> -сложное</t>
  </si>
  <si>
    <t>A16.07.010</t>
  </si>
  <si>
    <t>Установка анкерного штифта 1 шт</t>
  </si>
  <si>
    <t>Установка гуттаперчивого штифта 1 шт</t>
  </si>
  <si>
    <t>A16.07.030.001</t>
  </si>
  <si>
    <t>A16.07.008.001</t>
  </si>
  <si>
    <t>A16.07.008.002</t>
  </si>
  <si>
    <t>A16.07.030.003</t>
  </si>
  <si>
    <t>A16.07.082.001</t>
  </si>
  <si>
    <t>A16.07.002.009</t>
  </si>
  <si>
    <t>A16.07.091</t>
  </si>
  <si>
    <t xml:space="preserve">Conduction anesthesia </t>
  </si>
  <si>
    <t>Initial dentist’s consultation and appointment</t>
  </si>
  <si>
    <t>Laser Photovaporization of uterine cervix</t>
  </si>
  <si>
    <t>Separate diagnostic curettage of uterine cavity and cervical canal</t>
  </si>
  <si>
    <t>Cervical biopsy</t>
  </si>
  <si>
    <t>Radiotherapy of uterine cervix</t>
  </si>
  <si>
    <t>Insertion of intrauterine device (IUD)</t>
  </si>
  <si>
    <t>Removal of intrauterine device (IUD)</t>
  </si>
  <si>
    <t xml:space="preserve">Uterine probing </t>
  </si>
  <si>
    <t>Vacuum aspiration</t>
  </si>
  <si>
    <t xml:space="preserve">Colposcopy </t>
  </si>
  <si>
    <t>Vaginal wet mount ( vaginal smear or wet prep)</t>
  </si>
  <si>
    <t>Pap test (cervical smear)</t>
  </si>
  <si>
    <t>WOMEN'S CLINIC:</t>
  </si>
  <si>
    <t>service code</t>
  </si>
  <si>
    <t>SERVICE</t>
  </si>
  <si>
    <t xml:space="preserve">
cost, RUR.          
2020</t>
  </si>
  <si>
    <t xml:space="preserve"> PROCEDURE ROOM OF WOMEN'S CLINIC:</t>
  </si>
  <si>
    <t>Ultraphonophoresis</t>
  </si>
  <si>
    <t>Rh phenotyping</t>
  </si>
  <si>
    <t>Rh antibody titer test</t>
  </si>
  <si>
    <t>Nechiporenko test</t>
  </si>
  <si>
    <t>Microscopic examination of vaginal discharge specimens for Gardnerella vaginalis (bacterial vaginosis)</t>
  </si>
  <si>
    <t>24-hour urine protein test</t>
  </si>
  <si>
    <t>Rapid HIV test  (immunofluorescence assay)</t>
  </si>
  <si>
    <t>Creatinine blood test</t>
  </si>
  <si>
    <t xml:space="preserve">Soluble fibrin monomer complex test </t>
  </si>
  <si>
    <t>CEA (carcinoembryonic antigen) test</t>
  </si>
  <si>
    <t>CA 125 (cancer antigen 125) test</t>
  </si>
  <si>
    <t>Free T4 test</t>
  </si>
  <si>
    <t>Follicle-stimulating hormone (FSH) test</t>
  </si>
  <si>
    <t xml:space="preserve">Herpes IgG blood test (Herpes simplex virus 1, 2) </t>
  </si>
  <si>
    <t>Cytomegalovirus IgM blood test</t>
  </si>
  <si>
    <t>Cytomegalovirus IgG blood test</t>
  </si>
  <si>
    <t>Toxoplasma gondii IgM blood test</t>
  </si>
  <si>
    <t xml:space="preserve">Toxoplasma gondii IgG blood test </t>
  </si>
  <si>
    <t xml:space="preserve">Rubeola virus IgM blood test </t>
  </si>
  <si>
    <t>Rubeola virus IgG blood test</t>
  </si>
  <si>
    <t>Estriol Unconjugated Test (immunofluorescence assay)</t>
  </si>
  <si>
    <t>HBcAg (core antigen) test</t>
  </si>
  <si>
    <t>Human placental lactogen test (immunofluorescence assay)</t>
  </si>
  <si>
    <t xml:space="preserve"> IgM- and IgG-class antibodies to the hepatitis C virus blood test</t>
  </si>
  <si>
    <t>Swabs from the cervical ulceration for genital herpes simplex virus infection (Herpes simplex virus 1,2)</t>
  </si>
  <si>
    <t xml:space="preserve"> Chlamydia trachomatis test</t>
  </si>
  <si>
    <t>Urethral swabs for  Chlamydia trachomatis</t>
  </si>
  <si>
    <t xml:space="preserve"> Initial obstetrician gynecologist's consultation, including diagnostic procedures  by head of women's clinic </t>
  </si>
  <si>
    <t xml:space="preserve">Initial obstetrician gynecologist's consultation, including diagnostic procedures  </t>
  </si>
  <si>
    <t xml:space="preserve">Second obstetrician gynecologist's consultation, including diagnostic procedures   </t>
  </si>
  <si>
    <t xml:space="preserve">Initial GP consultation, including diagnostic procedures  </t>
  </si>
  <si>
    <t xml:space="preserve">Second GP consultation, including diagnostic procedures  </t>
  </si>
  <si>
    <t xml:space="preserve"> Polypectomy / cervical curetage</t>
  </si>
  <si>
    <t>Urethral swabs for Mycoplasma hominis</t>
  </si>
  <si>
    <t>vaginal swab for  Mycoplasma hominis</t>
  </si>
  <si>
    <t>vaginal swab for Mycoplasma genitalium</t>
  </si>
  <si>
    <t>Urethral swabs for Mycoplasma genitalium</t>
  </si>
  <si>
    <t xml:space="preserve">Urethral swabs and cervical swab test for Ureaplasma urealiticum and parvum </t>
  </si>
  <si>
    <t>Histological Examination of the placenta</t>
  </si>
  <si>
    <t>Polypectomy</t>
  </si>
  <si>
    <t>Minor surgery of vagina and uterine cervix :</t>
  </si>
  <si>
    <t xml:space="preserve"> Labia minora resection</t>
  </si>
  <si>
    <t>C-section</t>
  </si>
  <si>
    <t>Surgery for uterine prolapse</t>
  </si>
  <si>
    <t>Uterine Tube Sterilization by using of video endoscope system</t>
  </si>
  <si>
    <t>Hystero-Resectoscopy</t>
  </si>
  <si>
    <t>C-section with ​endotracheal anesthesia</t>
  </si>
  <si>
    <t>C-section with  spinal anesthesia</t>
  </si>
  <si>
    <t>Neonatal cranial ultrasound</t>
  </si>
  <si>
    <t>Doppler investigation of uteroplacental blood flow</t>
  </si>
  <si>
    <t>Amniotic Fluid Index</t>
  </si>
  <si>
    <t>Sinus X-ray one projection</t>
  </si>
  <si>
    <t>Sinus X-ray two projections</t>
  </si>
  <si>
    <t xml:space="preserve"> Initial obstetrician gynecologist's consultation, including diagnostic procedures</t>
  </si>
  <si>
    <r>
      <t xml:space="preserve"> OTHER SERVICES:                                                                               </t>
    </r>
    <r>
      <rPr>
        <b/>
        <i/>
        <u/>
        <sz val="10"/>
        <rFont val="Times New Roman"/>
        <family val="1"/>
        <charset val="204"/>
      </rPr>
      <t/>
    </r>
  </si>
  <si>
    <t>autoclaving (sterilization)  (1 use ) ( Vat=20%)</t>
  </si>
  <si>
    <t>curative nutrition (1 bed- day )</t>
  </si>
  <si>
    <t>desinfection of the bedding  1 kilo ( Vat=20%)</t>
  </si>
  <si>
    <t>Payment for the medical services is made in accordance with current legislation</t>
  </si>
  <si>
    <t>Deputy Head of the Clinic for Economic Affairs</t>
  </si>
  <si>
    <t>Deputy Head Doctor</t>
  </si>
  <si>
    <t>L.L.Tihomirova</t>
  </si>
  <si>
    <t>N.L.Nazarova</t>
  </si>
  <si>
    <t>PRICE LIST</t>
  </si>
  <si>
    <t xml:space="preserve"> FOR MEDICAL SERVICES</t>
  </si>
  <si>
    <t xml:space="preserve">from "____"   _______________   2020       </t>
  </si>
  <si>
    <t xml:space="preserve"> price, rub. 2018</t>
  </si>
  <si>
    <t>Difference</t>
  </si>
  <si>
    <t xml:space="preserve">
New prices
к 105,3</t>
  </si>
  <si>
    <t xml:space="preserve">"____" ________________    2020_ </t>
  </si>
  <si>
    <t>commercial clinic</t>
  </si>
  <si>
    <t>maternity clinic in Min-Vodu</t>
  </si>
  <si>
    <t>maternity clinic in Essentuki</t>
  </si>
  <si>
    <t>________________I.Е.Grinshpan</t>
  </si>
  <si>
    <t xml:space="preserve">"____" ____________ 20  _ </t>
  </si>
  <si>
    <t xml:space="preserve">from___________________________20       </t>
  </si>
  <si>
    <t xml:space="preserve"> price, rub.2020           </t>
  </si>
  <si>
    <t>DENTAL SERVICES:</t>
  </si>
  <si>
    <t xml:space="preserve">with provision </t>
  </si>
  <si>
    <t>without provision</t>
  </si>
  <si>
    <t>THERAPEUTIC TREATMENT:</t>
  </si>
  <si>
    <t xml:space="preserve"> ENDODONTIC TREATMENT</t>
  </si>
  <si>
    <t>PHYSIOTHERAPEUTIC ROOM:</t>
  </si>
  <si>
    <t>CLINICAL LAB:</t>
  </si>
  <si>
    <t>BIOCHEMICAL LABORATORY:</t>
  </si>
  <si>
    <t>HISTOLOGICAL LABORATORY:</t>
  </si>
  <si>
    <t>GYNECOLOGICAL SURGERY:</t>
  </si>
  <si>
    <t xml:space="preserve">                         LAPAROSCOPIC OPERATIONS:                                                                                                                                    </t>
  </si>
  <si>
    <t xml:space="preserve">  OBSTETRIC AID:</t>
  </si>
  <si>
    <t>ULTRASONIC DIAGNOSTICS:</t>
  </si>
  <si>
    <t>X-RAY:</t>
  </si>
  <si>
    <t>HYPERBARIC OXYGENATION THERAPY:</t>
  </si>
  <si>
    <t>OTHER SERVICES:</t>
  </si>
  <si>
    <t>Head doctor of he State Budgetary Healthcare Institution of the Stavropol Territory «Pyatigorsk Interdistrict Maternity Hospital»</t>
  </si>
  <si>
    <t xml:space="preserve"> The State Budgetary Healthcare Institution of the Stavropol Territory «Pyatigorsk Interdistrict Maternity Hospital»</t>
  </si>
  <si>
    <t xml:space="preserve">The State Budgetary Healthcare Institution of the Stavropol Territory «Pyatigorsk Interdistrict </t>
  </si>
  <si>
    <t>Maternity Hospital»</t>
  </si>
  <si>
    <t>Approved by:</t>
  </si>
  <si>
    <r>
      <t>________________</t>
    </r>
    <r>
      <rPr>
        <b/>
        <sz val="20"/>
        <rFont val="Agency FB"/>
        <family val="2"/>
      </rPr>
      <t>I.E.Grinshpan</t>
    </r>
  </si>
  <si>
    <t>Infiltration anesthesia</t>
  </si>
  <si>
    <t>Professional dental cleaning</t>
  </si>
  <si>
    <t xml:space="preserve">Supragingival and sub-gingival calculus removal </t>
  </si>
  <si>
    <t>Dental restoration I, V, VI class according to Black using photopolymers</t>
  </si>
  <si>
    <t>Dental restoration with contact points  II, III class according to Black using photopolymers</t>
  </si>
  <si>
    <t>Selective tooth polishing</t>
  </si>
  <si>
    <t>Teeth electroodontometry</t>
  </si>
  <si>
    <t>Pulpotomy(coronal pulp amputation)</t>
  </si>
  <si>
    <t xml:space="preserve">Pulp extraction </t>
  </si>
  <si>
    <t>Instrumental and medicamental treatment of the accessible root canal</t>
  </si>
  <si>
    <t xml:space="preserve">Root canal filling with a sealing cement </t>
  </si>
  <si>
    <t xml:space="preserve">Root canal filling with gutta-percha </t>
  </si>
  <si>
    <t xml:space="preserve">Temporary root canal filling with medical product </t>
  </si>
  <si>
    <t xml:space="preserve">Removal of root canal filling </t>
  </si>
  <si>
    <t>Temporary dental restoration</t>
  </si>
  <si>
    <t>Removal of filling</t>
  </si>
  <si>
    <t>Second dentist’s consultation and appointment</t>
  </si>
  <si>
    <t xml:space="preserve">Insertion and removal of vaginal pessary </t>
  </si>
  <si>
    <t>Artificial abortion (mini abortion)</t>
  </si>
  <si>
    <t>Medical abortion (complex procedure)</t>
  </si>
  <si>
    <t>Peripheral vein blood draw</t>
  </si>
  <si>
    <t>Intramuscular injection</t>
  </si>
  <si>
    <t>Endovenous medication</t>
  </si>
  <si>
    <t>Arterial blood pressure measurement</t>
  </si>
  <si>
    <t xml:space="preserve">Continuous intravenous medicamental infusion </t>
  </si>
  <si>
    <t xml:space="preserve"> Electrophoresis therapy for treatment of female genital diseases</t>
  </si>
  <si>
    <t>Magnetotherapy</t>
  </si>
  <si>
    <t xml:space="preserve">Laser treatment </t>
  </si>
  <si>
    <t xml:space="preserve"> Electrophoresis by diadynamic currents </t>
  </si>
  <si>
    <t xml:space="preserve">General complete blood analysis </t>
  </si>
  <si>
    <t>Vaginal wet mount examination</t>
  </si>
  <si>
    <t>Examination of transudates and exudates, endocervical scraping, aspirates from the female genital area and atypical glandular cells</t>
  </si>
  <si>
    <t>Examination and diagnostic methods for malignant cervix neoplasms detection</t>
  </si>
  <si>
    <t>Semen analysis</t>
  </si>
  <si>
    <t>Finger prick test</t>
  </si>
  <si>
    <t>Blood group test (А, В, 0)</t>
  </si>
  <si>
    <t>Common urine examination</t>
  </si>
  <si>
    <t>Glucose urine test</t>
  </si>
  <si>
    <t xml:space="preserve"> Urine dipstick analysis (for ketones)</t>
  </si>
  <si>
    <t>Zimnitsky test</t>
  </si>
  <si>
    <t>Blood glucose level test</t>
  </si>
  <si>
    <t>Total bilirubin test</t>
  </si>
  <si>
    <t>Direct and indirect bilirubin test</t>
  </si>
  <si>
    <t>Potassium blood test</t>
  </si>
  <si>
    <t xml:space="preserve">Serum iron test </t>
  </si>
  <si>
    <t>Total calcium blood test</t>
  </si>
  <si>
    <t>Total magnesium blood test</t>
  </si>
  <si>
    <t>Blood urea test</t>
  </si>
  <si>
    <t>Complete cholesterol blood test</t>
  </si>
  <si>
    <t>Total proteine blood test</t>
  </si>
  <si>
    <t>C-reactive protein (CRP) test</t>
  </si>
  <si>
    <t>Albumin blood test</t>
  </si>
  <si>
    <t>Fibrinogen blood test</t>
  </si>
  <si>
    <t>Prothrombin time test</t>
  </si>
  <si>
    <t>Partial thromboplastin time test</t>
  </si>
  <si>
    <t xml:space="preserve">International normalized ratio (INR) </t>
  </si>
  <si>
    <t xml:space="preserve"> Sodium blood test</t>
  </si>
  <si>
    <t>Aspartate aminotransferase (AST) test</t>
  </si>
  <si>
    <t>Alanine aminotransferase (ALT) test</t>
  </si>
  <si>
    <t>Amylase blood test</t>
  </si>
  <si>
    <t xml:space="preserve">Alkaline phosphatase (ALP) test </t>
  </si>
  <si>
    <t xml:space="preserve">Human chorionic gonadotropin (hCG) blood test </t>
  </si>
  <si>
    <t xml:space="preserve">Alpha-fetoprotein (AFP) test </t>
  </si>
  <si>
    <t>Progesterone test</t>
  </si>
  <si>
    <t>Total triiodothyronine (Т3) test</t>
  </si>
  <si>
    <t xml:space="preserve">Thyroid-stimulating hormone (TSH) test </t>
  </si>
  <si>
    <t xml:space="preserve">Prolactin (PRL) test  </t>
  </si>
  <si>
    <t xml:space="preserve"> Luteinizing hormone (LH) test</t>
  </si>
  <si>
    <t>Free follic dehydroepiandrosterone test</t>
  </si>
  <si>
    <t>Free testosterone test</t>
  </si>
  <si>
    <t>Free cortisol blood test</t>
  </si>
  <si>
    <t>Free estradiol test</t>
  </si>
  <si>
    <t xml:space="preserve">Herpes IgM blood test (Herpes simplex virus 1, 2) </t>
  </si>
  <si>
    <t>Cervical swab test for Cytomegalovirus</t>
  </si>
  <si>
    <t xml:space="preserve">Vaginal swab for Papilloma virus 16 </t>
  </si>
  <si>
    <t xml:space="preserve">Vaginal swab for Papilloma virus 18 </t>
  </si>
  <si>
    <t>Morphological examination of uterine cervix tissue</t>
  </si>
  <si>
    <t>Morphological examination of cervical canal tissue</t>
  </si>
  <si>
    <t>Morphological examination of ovaries tissue</t>
  </si>
  <si>
    <t>Morphological examination of uterine tubes tissue</t>
  </si>
  <si>
    <t>Morphological examination of  vulva tissue</t>
  </si>
  <si>
    <t>Morphological examination of uterus tissue</t>
  </si>
  <si>
    <t xml:space="preserve">Morphological examination of removed uterus with appendages and neoplasms  </t>
  </si>
  <si>
    <t>Radio-wave treatment of uterine cervix (with Surgitron machine)</t>
  </si>
  <si>
    <t>Puncture and aspiration of ovarian cyst</t>
  </si>
  <si>
    <t>Removal of intrauterine device (complicated)</t>
  </si>
  <si>
    <t>Artificial abortion up to 10 weeks</t>
  </si>
  <si>
    <t>Artificial abortion from 10 to 12 weeks</t>
  </si>
  <si>
    <t>Artificial abortion  12 weeks and more</t>
  </si>
  <si>
    <t>Electrocauterizing conization of cervix uteri</t>
  </si>
  <si>
    <t>Electroscission of neoplasms in uterine</t>
  </si>
  <si>
    <t>Neoplasm removal of labia minora</t>
  </si>
  <si>
    <t xml:space="preserve">Laparoscopic myomectomy (enucleation of myomatous nodule) </t>
  </si>
  <si>
    <t>Laparoscopic salpingectomy (unilateral)</t>
  </si>
  <si>
    <t>Laparoscopic salpingectomy (bilateral)</t>
  </si>
  <si>
    <t>Laparoscopic resection of ovary</t>
  </si>
  <si>
    <t>Laparoscopic resection of ovary (bilateral)</t>
  </si>
  <si>
    <t xml:space="preserve">Laparoscopic salpingo-oophorectomy </t>
  </si>
  <si>
    <t xml:space="preserve">Laparotomic subtotal hysterectomy (uterine amputation ) </t>
  </si>
  <si>
    <t xml:space="preserve">Laparotomic subtotal hysterectomy (uterine amputation with appendages ) </t>
  </si>
  <si>
    <t>Complete hysterectomy (uterectomy) without appendages</t>
  </si>
  <si>
    <t>Complete hysterectomy (uterectomy) with appendages</t>
  </si>
  <si>
    <t xml:space="preserve">Posterior vaginal wall repair </t>
  </si>
  <si>
    <t xml:space="preserve">Anterior vaginal wall repair </t>
  </si>
  <si>
    <t xml:space="preserve">Colporrhaphy </t>
  </si>
  <si>
    <t>Vagina and uterine reconstruction</t>
  </si>
  <si>
    <t>Vaginoperineorrhaphia and levatoroplasty</t>
  </si>
  <si>
    <t>Diagnostic laparoscopy</t>
  </si>
  <si>
    <t>Ovarian cystectom  by using of video endoscope system</t>
  </si>
  <si>
    <t xml:space="preserve">Laparoscopic egg retrieval from uterine tubes </t>
  </si>
  <si>
    <t>Hysteroscopy</t>
  </si>
  <si>
    <t>Myomectomy (enucleation of myomatous nodule) by using of video endoscope system</t>
  </si>
  <si>
    <t>Conduction of the delivery by obstetrician-gynaecologist</t>
  </si>
  <si>
    <t>Conduction of the pathological labour by obstetrician-gynaecologist (complications durinf labor - extragenital pathology,  premature rupture of membranes, poor uterine contraction strength)</t>
  </si>
  <si>
    <t>Pelvic ultrasound</t>
  </si>
  <si>
    <t xml:space="preserve">Fetal ultrasonic examination /  CRL up to 45 mm, pregnancy up to 11 weeks </t>
  </si>
  <si>
    <t>Fetal ultrasonic examination CRL up to  45 mm, pregnancy up to 11 weeks  multiple gestation, twins</t>
  </si>
  <si>
    <t>Fetal ultrasonic examination CRL up to 45  mm, pregnancy up to 11 weeks, triplets</t>
  </si>
  <si>
    <t xml:space="preserve">Fetal ultrasonic examination /  CRL from 45 mm, pregnancy from 11 weeks to 18 weeks </t>
  </si>
  <si>
    <t>Fetal ultrasonic examination /  CRL from 45 mm, pregnancy from 11 weeks to 18 weeks, multiple gestation, twins</t>
  </si>
  <si>
    <t>Fetal ultrasonic examination /  CRL from 45 mm, pregnancy from 11 weeks to 18 weeks, multiple gestation, triplets</t>
  </si>
  <si>
    <t>Fetal ultrasonic examination &lt;18 weeks pregnancy</t>
  </si>
  <si>
    <t>Fetal ultrasonic examination pregnancy from 18 weeks, multiple gestation, twins</t>
  </si>
  <si>
    <t>Fetal ultrasonic examination pregnancy from 18 weeks, multiple gestation, triplets</t>
  </si>
  <si>
    <t>Kidney and adrenal gland ultrasound</t>
  </si>
  <si>
    <t>Thyroid and parathyroid gland ultrasound</t>
  </si>
  <si>
    <t>Breast ultrasound</t>
  </si>
  <si>
    <t>Bladder ultrasound</t>
  </si>
  <si>
    <t xml:space="preserve">Folliculometry ( repeat, 1 ovarian menstrual cycle) </t>
  </si>
  <si>
    <t>Cervicometry</t>
  </si>
  <si>
    <t>Ultrasound identification of fetal gender</t>
  </si>
  <si>
    <t>Ultrasound of abdominal organs (liver, cholecyst, pancreas, spleen)</t>
  </si>
  <si>
    <t>Hyperbaric oxygenation  ( 20 minutes)</t>
  </si>
  <si>
    <t>Hyperbaric oxygenation  ( 30 minutes )</t>
  </si>
  <si>
    <t>Hyperbaric oxygenation  ( 40 minutes )</t>
  </si>
  <si>
    <t>Pneumonography one projection</t>
  </si>
  <si>
    <t>Pneumonography two projections</t>
  </si>
  <si>
    <t>Fetal monitoring</t>
  </si>
  <si>
    <t>Hemotransfusion</t>
  </si>
  <si>
    <t>Hysterosalpingography</t>
  </si>
  <si>
    <t>Spinal anesthesia</t>
  </si>
  <si>
    <r>
      <t xml:space="preserve">Daily inspection and medical care by  </t>
    </r>
    <r>
      <rPr>
        <b/>
        <sz val="18"/>
        <color indexed="10"/>
        <rFont val="Arial"/>
        <family val="2"/>
        <charset val="204"/>
      </rPr>
      <t>obstetrics and gynecology doctor</t>
    </r>
    <r>
      <rPr>
        <sz val="18"/>
        <rFont val="Arial"/>
        <family val="2"/>
        <charset val="204"/>
      </rPr>
      <t xml:space="preserve">,  junior and mid-level medical personnel  in the hospital   ( </t>
    </r>
    <r>
      <rPr>
        <b/>
        <sz val="18"/>
        <rFont val="Arial"/>
        <family val="2"/>
        <charset val="204"/>
      </rPr>
      <t xml:space="preserve">1 bed - day of the treatment  in the obstetric-gynecological department </t>
    </r>
    <r>
      <rPr>
        <sz val="18"/>
        <rFont val="Arial"/>
        <family val="2"/>
        <charset val="204"/>
      </rPr>
      <t xml:space="preserve"> )</t>
    </r>
  </si>
  <si>
    <r>
      <t xml:space="preserve">Daily inspection and medical care by  obstetrics and gynecology doctor, junior and mid-level medical personnel  in the hospital     ( </t>
    </r>
    <r>
      <rPr>
        <b/>
        <sz val="18"/>
        <rFont val="Arial"/>
        <family val="2"/>
        <charset val="204"/>
      </rPr>
      <t>1 bed - day of the treatment in the maternity department of pregnancy pathologies</t>
    </r>
    <r>
      <rPr>
        <sz val="18"/>
        <rFont val="Arial"/>
        <family val="2"/>
        <charset val="204"/>
      </rPr>
      <t>)</t>
    </r>
  </si>
  <si>
    <r>
      <t xml:space="preserve">Daily inspection and medical care by  obstetrics and gynecology doctor,  junior and mid-level medical personnel  in the hospital    ( </t>
    </r>
    <r>
      <rPr>
        <b/>
        <sz val="18"/>
        <rFont val="Arial"/>
        <family val="2"/>
        <charset val="204"/>
      </rPr>
      <t>1 bed - day of the treatment in the obstetrical department</t>
    </r>
    <r>
      <rPr>
        <sz val="18"/>
        <rFont val="Arial"/>
        <family val="2"/>
        <charset val="204"/>
      </rPr>
      <t>)</t>
    </r>
  </si>
  <si>
    <r>
      <t xml:space="preserve">Daily inspection by  </t>
    </r>
    <r>
      <rPr>
        <b/>
        <sz val="18"/>
        <color indexed="10"/>
        <rFont val="Arial"/>
        <family val="2"/>
        <charset val="204"/>
      </rPr>
      <t>neonatologist</t>
    </r>
    <r>
      <rPr>
        <sz val="18"/>
        <rFont val="Arial"/>
        <family val="2"/>
        <charset val="204"/>
      </rPr>
      <t xml:space="preserve">, medical care by junior and mid-level medical personnel  in the hospital            ( </t>
    </r>
    <r>
      <rPr>
        <b/>
        <sz val="18"/>
        <rFont val="Arial"/>
        <family val="2"/>
        <charset val="204"/>
      </rPr>
      <t>1 bed - day of the treatment  in   the neonatal department</t>
    </r>
    <r>
      <rPr>
        <i/>
        <sz val="18"/>
        <rFont val="Arial"/>
        <family val="2"/>
        <charset val="204"/>
      </rPr>
      <t>)</t>
    </r>
  </si>
  <si>
    <r>
      <t>Daily inspection and medical care by  obstetrics and gynecology doctor,  junior and mid-level medical personnel  in the hospital (</t>
    </r>
    <r>
      <rPr>
        <sz val="18"/>
        <color indexed="10"/>
        <rFont val="Arial"/>
        <family val="2"/>
        <charset val="204"/>
      </rPr>
      <t xml:space="preserve"> </t>
    </r>
    <r>
      <rPr>
        <b/>
        <sz val="18"/>
        <color indexed="10"/>
        <rFont val="Arial"/>
        <family val="2"/>
        <charset val="204"/>
      </rPr>
      <t>1 patient- day of treatment in day hospital</t>
    </r>
    <r>
      <rPr>
        <sz val="18"/>
        <rFont val="Arial"/>
        <family val="2"/>
        <charset val="204"/>
      </rPr>
      <t xml:space="preserve"> )</t>
    </r>
  </si>
  <si>
    <r>
      <t xml:space="preserve">Daily inspection by  neonatologist, medical care by junior and mid-level medical personnel  in the hospital            ( </t>
    </r>
    <r>
      <rPr>
        <b/>
        <sz val="18"/>
        <rFont val="Arial"/>
        <family val="2"/>
        <charset val="204"/>
      </rPr>
      <t>1 bed - day of the treatment  in   the neonatal department)</t>
    </r>
  </si>
  <si>
    <r>
      <t>Daily inspection and medical care by  obstetrics and gynecology doctor,  junior and mid-level medical personnel  in the hospital          (</t>
    </r>
    <r>
      <rPr>
        <b/>
        <sz val="18"/>
        <rFont val="Arial"/>
        <family val="2"/>
        <charset val="204"/>
      </rPr>
      <t xml:space="preserve"> 1 bed - day of the treatment in the ward of high convenience палате for  1 or  2 beds)</t>
    </r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</si>
</sst>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22"/>
      <name val="Agency FB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Agency FB"/>
      <family val="2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24"/>
      <name val="Arial"/>
      <family val="2"/>
      <charset val="204"/>
    </font>
    <font>
      <sz val="20"/>
      <name val="Arial"/>
      <family val="2"/>
      <charset val="204"/>
    </font>
    <font>
      <b/>
      <sz val="15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sz val="18"/>
      <name val="Agency FB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20"/>
      <name val="Agency FB"/>
      <family val="2"/>
    </font>
    <font>
      <sz val="20"/>
      <name val="Times New Roman"/>
      <family val="1"/>
      <charset val="204"/>
    </font>
    <font>
      <b/>
      <sz val="18"/>
      <color indexed="12"/>
      <name val="Arial"/>
      <family val="2"/>
      <charset val="204"/>
    </font>
    <font>
      <sz val="16"/>
      <color indexed="53"/>
      <name val="Arial"/>
      <family val="2"/>
      <charset val="204"/>
    </font>
    <font>
      <b/>
      <sz val="18"/>
      <name val="Arial"/>
      <family val="2"/>
      <charset val="204"/>
    </font>
    <font>
      <sz val="18"/>
      <color indexed="60"/>
      <name val="Arial"/>
      <family val="2"/>
      <charset val="204"/>
    </font>
    <font>
      <sz val="16"/>
      <name val="Agency FB"/>
      <family val="2"/>
    </font>
    <font>
      <sz val="16"/>
      <color indexed="8"/>
      <name val="Arial"/>
      <family val="2"/>
      <charset val="204"/>
    </font>
    <font>
      <sz val="10"/>
      <name val="Arial Cyr"/>
      <charset val="204"/>
    </font>
    <font>
      <b/>
      <sz val="18"/>
      <color indexed="10"/>
      <name val="Arial"/>
      <family val="2"/>
      <charset val="204"/>
    </font>
    <font>
      <sz val="18"/>
      <color indexed="10"/>
      <name val="Arial"/>
      <family val="2"/>
      <charset val="204"/>
    </font>
    <font>
      <b/>
      <i/>
      <u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name val="Agency FB"/>
      <family val="2"/>
    </font>
    <font>
      <b/>
      <sz val="18"/>
      <name val="Agency FB"/>
      <family val="2"/>
    </font>
    <font>
      <b/>
      <sz val="15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b/>
      <i/>
      <sz val="18"/>
      <name val="Agency FB"/>
      <family val="2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8"/>
      <name val="Arial"/>
      <family val="2"/>
      <charset val="204"/>
    </font>
    <font>
      <b/>
      <sz val="20"/>
      <color indexed="12"/>
      <name val="Agency FB"/>
      <charset val="204"/>
    </font>
    <font>
      <b/>
      <sz val="20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5" fillId="0" borderId="0"/>
    <xf numFmtId="0" fontId="29" fillId="0" borderId="0"/>
  </cellStyleXfs>
  <cellXfs count="173">
    <xf numFmtId="0" fontId="0" fillId="0" borderId="0" xfId="0"/>
    <xf numFmtId="0" fontId="2" fillId="0" borderId="0" xfId="1" applyFont="1" applyAlignment="1">
      <alignment horizontal="left"/>
    </xf>
    <xf numFmtId="3" fontId="4" fillId="0" borderId="0" xfId="1" applyNumberFormat="1" applyFont="1"/>
    <xf numFmtId="3" fontId="5" fillId="0" borderId="0" xfId="1" applyNumberFormat="1" applyFont="1"/>
    <xf numFmtId="0" fontId="6" fillId="0" borderId="0" xfId="1" applyFont="1" applyAlignment="1">
      <alignment horizontal="left"/>
    </xf>
    <xf numFmtId="3" fontId="8" fillId="0" borderId="0" xfId="1" applyNumberFormat="1" applyFont="1" applyAlignment="1"/>
    <xf numFmtId="3" fontId="7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9" fillId="0" borderId="0" xfId="1" applyNumberFormat="1" applyFont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3" fontId="12" fillId="0" borderId="0" xfId="1" applyNumberFormat="1" applyFont="1" applyFill="1" applyAlignment="1">
      <alignment wrapText="1"/>
    </xf>
    <xf numFmtId="3" fontId="13" fillId="0" borderId="0" xfId="1" applyNumberFormat="1" applyFont="1" applyFill="1" applyAlignment="1">
      <alignment horizontal="center" wrapText="1"/>
    </xf>
    <xf numFmtId="0" fontId="1" fillId="0" borderId="0" xfId="1" applyFont="1" applyFill="1" applyAlignment="1"/>
    <xf numFmtId="3" fontId="9" fillId="0" borderId="0" xfId="1" applyNumberFormat="1" applyFont="1" applyAlignment="1">
      <alignment horizontal="center"/>
    </xf>
    <xf numFmtId="3" fontId="1" fillId="0" borderId="0" xfId="1" applyNumberFormat="1" applyFont="1"/>
    <xf numFmtId="3" fontId="5" fillId="0" borderId="0" xfId="1" applyNumberFormat="1" applyFont="1" applyFill="1"/>
    <xf numFmtId="3" fontId="8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49" fontId="4" fillId="0" borderId="0" xfId="1" applyNumberFormat="1" applyFont="1"/>
    <xf numFmtId="3" fontId="8" fillId="0" borderId="1" xfId="1" applyNumberFormat="1" applyFont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vertical="top" wrapText="1"/>
    </xf>
    <xf numFmtId="3" fontId="5" fillId="0" borderId="1" xfId="1" applyNumberFormat="1" applyFont="1" applyBorder="1"/>
    <xf numFmtId="3" fontId="5" fillId="0" borderId="5" xfId="1" applyNumberFormat="1" applyFont="1" applyBorder="1"/>
    <xf numFmtId="3" fontId="14" fillId="0" borderId="3" xfId="1" applyNumberFormat="1" applyFont="1" applyFill="1" applyBorder="1" applyAlignment="1">
      <alignment vertical="center" wrapText="1"/>
    </xf>
    <xf numFmtId="3" fontId="14" fillId="0" borderId="4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5" fillId="0" borderId="7" xfId="1" applyNumberFormat="1" applyFont="1" applyBorder="1"/>
    <xf numFmtId="3" fontId="15" fillId="0" borderId="1" xfId="1" applyNumberFormat="1" applyFont="1" applyFill="1" applyBorder="1" applyAlignment="1">
      <alignment vertical="center" wrapText="1"/>
    </xf>
    <xf numFmtId="3" fontId="16" fillId="0" borderId="1" xfId="1" applyNumberFormat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right"/>
    </xf>
    <xf numFmtId="3" fontId="17" fillId="0" borderId="1" xfId="1" applyNumberFormat="1" applyFont="1" applyBorder="1"/>
    <xf numFmtId="3" fontId="18" fillId="0" borderId="1" xfId="1" applyNumberFormat="1" applyFont="1" applyBorder="1"/>
    <xf numFmtId="3" fontId="18" fillId="0" borderId="2" xfId="1" applyNumberFormat="1" applyFont="1" applyBorder="1"/>
    <xf numFmtId="3" fontId="18" fillId="0" borderId="2" xfId="1" applyNumberFormat="1" applyFont="1" applyFill="1" applyBorder="1"/>
    <xf numFmtId="3" fontId="4" fillId="0" borderId="0" xfId="1" applyNumberFormat="1" applyFont="1" applyFill="1"/>
    <xf numFmtId="3" fontId="16" fillId="2" borderId="1" xfId="1" applyNumberFormat="1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right"/>
    </xf>
    <xf numFmtId="3" fontId="16" fillId="0" borderId="3" xfId="1" applyNumberFormat="1" applyFont="1" applyFill="1" applyBorder="1" applyAlignment="1">
      <alignment vertical="center" wrapText="1"/>
    </xf>
    <xf numFmtId="3" fontId="18" fillId="0" borderId="0" xfId="1" applyNumberFormat="1" applyFont="1" applyFill="1"/>
    <xf numFmtId="3" fontId="18" fillId="0" borderId="0" xfId="1" applyNumberFormat="1" applyFont="1"/>
    <xf numFmtId="3" fontId="16" fillId="0" borderId="1" xfId="1" applyNumberFormat="1" applyFont="1" applyFill="1" applyBorder="1" applyAlignment="1">
      <alignment vertical="center"/>
    </xf>
    <xf numFmtId="3" fontId="15" fillId="0" borderId="1" xfId="1" applyNumberFormat="1" applyFont="1" applyFill="1" applyBorder="1" applyAlignment="1">
      <alignment horizontal="center" vertical="top" wrapText="1"/>
    </xf>
    <xf numFmtId="3" fontId="14" fillId="0" borderId="1" xfId="1" applyNumberFormat="1" applyFont="1" applyBorder="1"/>
    <xf numFmtId="3" fontId="8" fillId="0" borderId="6" xfId="1" applyNumberFormat="1" applyFont="1" applyFill="1" applyBorder="1" applyAlignment="1">
      <alignment horizontal="center" vertical="center" wrapText="1"/>
    </xf>
    <xf numFmtId="3" fontId="19" fillId="0" borderId="2" xfId="1" applyNumberFormat="1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16" fillId="0" borderId="7" xfId="1" applyNumberFormat="1" applyFont="1" applyFill="1" applyBorder="1" applyAlignment="1">
      <alignment vertical="center" wrapText="1"/>
    </xf>
    <xf numFmtId="3" fontId="15" fillId="2" borderId="1" xfId="1" applyNumberFormat="1" applyFont="1" applyFill="1" applyBorder="1" applyAlignment="1">
      <alignment horizontal="center" vertical="top" wrapText="1"/>
    </xf>
    <xf numFmtId="3" fontId="14" fillId="3" borderId="1" xfId="1" applyNumberFormat="1" applyFont="1" applyFill="1" applyBorder="1"/>
    <xf numFmtId="3" fontId="8" fillId="0" borderId="2" xfId="1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vertical="center" wrapText="1"/>
    </xf>
    <xf numFmtId="3" fontId="16" fillId="0" borderId="4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horizontal="center" vertical="center"/>
    </xf>
    <xf numFmtId="3" fontId="19" fillId="0" borderId="3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20" fillId="0" borderId="1" xfId="1" applyNumberFormat="1" applyFont="1" applyFill="1" applyBorder="1" applyAlignment="1">
      <alignment horizontal="center" vertical="top" wrapText="1"/>
    </xf>
    <xf numFmtId="3" fontId="21" fillId="0" borderId="1" xfId="1" applyNumberFormat="1" applyFont="1" applyFill="1" applyBorder="1" applyAlignment="1">
      <alignment vertical="center" wrapText="1"/>
    </xf>
    <xf numFmtId="3" fontId="23" fillId="0" borderId="3" xfId="1" applyNumberFormat="1" applyFont="1" applyBorder="1"/>
    <xf numFmtId="3" fontId="14" fillId="2" borderId="1" xfId="1" applyNumberFormat="1" applyFont="1" applyFill="1" applyBorder="1"/>
    <xf numFmtId="0" fontId="24" fillId="0" borderId="1" xfId="1" applyFont="1" applyBorder="1" applyAlignment="1">
      <alignment horizontal="center" vertical="top"/>
    </xf>
    <xf numFmtId="0" fontId="16" fillId="0" borderId="1" xfId="1" applyFont="1" applyBorder="1" applyAlignment="1">
      <alignment horizontal="left" vertical="top" wrapText="1"/>
    </xf>
    <xf numFmtId="3" fontId="16" fillId="3" borderId="1" xfId="1" applyNumberFormat="1" applyFont="1" applyFill="1" applyBorder="1" applyAlignment="1">
      <alignment vertical="center" wrapText="1"/>
    </xf>
    <xf numFmtId="3" fontId="16" fillId="0" borderId="2" xfId="1" applyNumberFormat="1" applyFont="1" applyFill="1" applyBorder="1" applyAlignment="1">
      <alignment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wrapText="1"/>
    </xf>
    <xf numFmtId="3" fontId="8" fillId="0" borderId="8" xfId="1" applyNumberFormat="1" applyFont="1" applyFill="1" applyBorder="1" applyAlignment="1">
      <alignment horizontal="center" vertical="top" wrapText="1"/>
    </xf>
    <xf numFmtId="3" fontId="19" fillId="0" borderId="11" xfId="1" applyNumberFormat="1" applyFont="1" applyFill="1" applyBorder="1" applyAlignment="1">
      <alignment vertical="center" wrapText="1"/>
    </xf>
    <xf numFmtId="3" fontId="16" fillId="0" borderId="11" xfId="1" applyNumberFormat="1" applyFont="1" applyFill="1" applyBorder="1" applyAlignment="1">
      <alignment vertical="center" wrapText="1"/>
    </xf>
    <xf numFmtId="3" fontId="16" fillId="0" borderId="2" xfId="1" applyNumberFormat="1" applyFont="1" applyFill="1" applyBorder="1" applyAlignment="1">
      <alignment horizontal="center" vertical="top" wrapText="1"/>
    </xf>
    <xf numFmtId="3" fontId="16" fillId="0" borderId="2" xfId="1" applyNumberFormat="1" applyFont="1" applyFill="1" applyBorder="1" applyAlignment="1">
      <alignment horizontal="right"/>
    </xf>
    <xf numFmtId="3" fontId="16" fillId="0" borderId="1" xfId="1" applyNumberFormat="1" applyFont="1" applyFill="1" applyBorder="1" applyAlignment="1">
      <alignment horizontal="left" vertical="center" wrapText="1"/>
    </xf>
    <xf numFmtId="3" fontId="19" fillId="0" borderId="2" xfId="1" applyNumberFormat="1" applyFont="1" applyFill="1" applyBorder="1" applyAlignment="1">
      <alignment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3" fontId="19" fillId="0" borderId="2" xfId="1" applyNumberFormat="1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horizontal="right"/>
    </xf>
    <xf numFmtId="3" fontId="16" fillId="0" borderId="11" xfId="1" applyNumberFormat="1" applyFont="1" applyFill="1" applyBorder="1" applyAlignment="1">
      <alignment horizontal="right"/>
    </xf>
    <xf numFmtId="3" fontId="16" fillId="0" borderId="12" xfId="1" applyNumberFormat="1" applyFont="1" applyFill="1" applyBorder="1" applyAlignment="1">
      <alignment horizontal="right"/>
    </xf>
    <xf numFmtId="3" fontId="15" fillId="0" borderId="8" xfId="1" applyNumberFormat="1" applyFont="1" applyFill="1" applyBorder="1" applyAlignment="1">
      <alignment horizontal="center" vertical="top" wrapText="1"/>
    </xf>
    <xf numFmtId="3" fontId="8" fillId="0" borderId="8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vertical="center" wrapText="1"/>
    </xf>
    <xf numFmtId="3" fontId="16" fillId="0" borderId="11" xfId="1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top" wrapText="1"/>
    </xf>
    <xf numFmtId="3" fontId="14" fillId="0" borderId="0" xfId="1" applyNumberFormat="1" applyFont="1" applyBorder="1"/>
    <xf numFmtId="3" fontId="5" fillId="0" borderId="0" xfId="1" applyNumberFormat="1" applyFont="1" applyBorder="1"/>
    <xf numFmtId="3" fontId="15" fillId="0" borderId="0" xfId="1" applyNumberFormat="1" applyFont="1" applyFill="1" applyBorder="1" applyAlignment="1">
      <alignment horizontal="center" vertical="top" wrapText="1"/>
    </xf>
    <xf numFmtId="3" fontId="16" fillId="0" borderId="0" xfId="1" applyNumberFormat="1" applyFont="1" applyFill="1" applyBorder="1" applyAlignment="1">
      <alignment horizontal="right"/>
    </xf>
    <xf numFmtId="3" fontId="16" fillId="0" borderId="0" xfId="1" applyNumberFormat="1" applyFont="1"/>
    <xf numFmtId="3" fontId="8" fillId="0" borderId="0" xfId="1" applyNumberFormat="1" applyFont="1"/>
    <xf numFmtId="3" fontId="6" fillId="0" borderId="0" xfId="1" applyNumberFormat="1" applyFont="1"/>
    <xf numFmtId="3" fontId="32" fillId="0" borderId="0" xfId="1" applyNumberFormat="1" applyFont="1" applyAlignment="1">
      <alignment wrapText="1"/>
    </xf>
    <xf numFmtId="0" fontId="1" fillId="0" borderId="0" xfId="1" applyAlignment="1"/>
    <xf numFmtId="3" fontId="33" fillId="0" borderId="1" xfId="1" applyNumberFormat="1" applyFont="1" applyBorder="1" applyAlignment="1">
      <alignment horizontal="center" vertical="top" wrapText="1"/>
    </xf>
    <xf numFmtId="3" fontId="33" fillId="0" borderId="1" xfId="1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vertical="center" wrapText="1"/>
    </xf>
    <xf numFmtId="3" fontId="35" fillId="0" borderId="1" xfId="1" applyNumberFormat="1" applyFont="1" applyFill="1" applyBorder="1" applyAlignment="1">
      <alignment vertical="center" wrapText="1"/>
    </xf>
    <xf numFmtId="3" fontId="11" fillId="0" borderId="1" xfId="1" applyNumberFormat="1" applyFont="1" applyFill="1" applyBorder="1" applyAlignment="1"/>
    <xf numFmtId="3" fontId="14" fillId="0" borderId="1" xfId="1" applyNumberFormat="1" applyFont="1" applyFill="1" applyBorder="1"/>
    <xf numFmtId="0" fontId="1" fillId="0" borderId="1" xfId="1" applyBorder="1" applyAlignment="1">
      <alignment wrapText="1"/>
    </xf>
    <xf numFmtId="3" fontId="14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/>
    <xf numFmtId="3" fontId="15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vertical="center"/>
    </xf>
    <xf numFmtId="0" fontId="36" fillId="0" borderId="1" xfId="1" applyFont="1" applyBorder="1" applyAlignment="1">
      <alignment vertical="top" wrapText="1"/>
    </xf>
    <xf numFmtId="0" fontId="1" fillId="0" borderId="0" xfId="1"/>
    <xf numFmtId="0" fontId="15" fillId="0" borderId="1" xfId="1" applyFont="1" applyBorder="1" applyAlignment="1">
      <alignment horizontal="center" vertical="center"/>
    </xf>
    <xf numFmtId="3" fontId="37" fillId="0" borderId="9" xfId="1" applyNumberFormat="1" applyFont="1" applyFill="1" applyBorder="1" applyAlignment="1">
      <alignment wrapText="1"/>
    </xf>
    <xf numFmtId="3" fontId="16" fillId="0" borderId="0" xfId="1" applyNumberFormat="1" applyFont="1" applyAlignment="1">
      <alignment horizontal="center"/>
    </xf>
    <xf numFmtId="3" fontId="9" fillId="0" borderId="0" xfId="1" applyNumberFormat="1" applyFont="1"/>
    <xf numFmtId="3" fontId="16" fillId="0" borderId="0" xfId="1" applyNumberFormat="1" applyFont="1" applyAlignment="1">
      <alignment horizontal="left"/>
    </xf>
    <xf numFmtId="3" fontId="16" fillId="0" borderId="0" xfId="1" applyNumberFormat="1" applyFont="1" applyAlignment="1">
      <alignment horizontal="center"/>
    </xf>
    <xf numFmtId="3" fontId="8" fillId="0" borderId="0" xfId="1" applyNumberFormat="1" applyFont="1" applyAlignment="1">
      <alignment horizontal="left"/>
    </xf>
    <xf numFmtId="3" fontId="16" fillId="0" borderId="11" xfId="1" applyNumberFormat="1" applyFont="1" applyFill="1" applyBorder="1" applyAlignment="1">
      <alignment horizontal="center" wrapText="1"/>
    </xf>
    <xf numFmtId="3" fontId="16" fillId="0" borderId="12" xfId="1" applyNumberFormat="1" applyFont="1" applyFill="1" applyBorder="1" applyAlignment="1">
      <alignment horizontal="center" wrapText="1"/>
    </xf>
    <xf numFmtId="3" fontId="16" fillId="0" borderId="1" xfId="1" applyNumberFormat="1" applyFont="1" applyFill="1" applyBorder="1" applyAlignment="1">
      <alignment horizontal="right"/>
    </xf>
    <xf numFmtId="3" fontId="15" fillId="0" borderId="9" xfId="1" applyNumberFormat="1" applyFont="1" applyFill="1" applyBorder="1" applyAlignment="1">
      <alignment horizontal="center" vertical="top" wrapText="1"/>
    </xf>
    <xf numFmtId="3" fontId="16" fillId="0" borderId="3" xfId="1" applyNumberFormat="1" applyFont="1" applyFill="1" applyBorder="1" applyAlignment="1">
      <alignment horizontal="right"/>
    </xf>
    <xf numFmtId="3" fontId="16" fillId="0" borderId="4" xfId="1" applyNumberFormat="1" applyFont="1" applyFill="1" applyBorder="1" applyAlignment="1">
      <alignment horizontal="right"/>
    </xf>
    <xf numFmtId="3" fontId="16" fillId="0" borderId="1" xfId="1" applyNumberFormat="1" applyFont="1" applyFill="1" applyBorder="1" applyAlignment="1">
      <alignment horizontal="center"/>
    </xf>
    <xf numFmtId="3" fontId="16" fillId="0" borderId="1" xfId="2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right"/>
    </xf>
    <xf numFmtId="3" fontId="16" fillId="0" borderId="2" xfId="2" applyNumberFormat="1" applyFont="1" applyFill="1" applyBorder="1" applyAlignment="1">
      <alignment horizontal="center"/>
    </xf>
    <xf numFmtId="3" fontId="16" fillId="0" borderId="4" xfId="2" applyNumberFormat="1" applyFont="1" applyFill="1" applyBorder="1" applyAlignment="1">
      <alignment horizontal="center"/>
    </xf>
    <xf numFmtId="3" fontId="16" fillId="0" borderId="2" xfId="1" applyNumberFormat="1" applyFont="1" applyFill="1" applyBorder="1" applyAlignment="1">
      <alignment horizontal="center" vertical="top" wrapText="1"/>
    </xf>
    <xf numFmtId="3" fontId="16" fillId="0" borderId="4" xfId="1" applyNumberFormat="1" applyFont="1" applyFill="1" applyBorder="1" applyAlignment="1">
      <alignment horizontal="center" vertical="top" wrapText="1"/>
    </xf>
    <xf numFmtId="3" fontId="16" fillId="0" borderId="2" xfId="1" applyNumberFormat="1" applyFont="1" applyBorder="1" applyAlignment="1">
      <alignment horizontal="right"/>
    </xf>
    <xf numFmtId="3" fontId="16" fillId="0" borderId="4" xfId="1" applyNumberFormat="1" applyFont="1" applyBorder="1" applyAlignment="1">
      <alignment horizontal="right"/>
    </xf>
    <xf numFmtId="3" fontId="16" fillId="0" borderId="4" xfId="1" applyNumberFormat="1" applyFont="1" applyFill="1" applyBorder="1" applyAlignment="1">
      <alignment horizontal="center"/>
    </xf>
    <xf numFmtId="3" fontId="16" fillId="0" borderId="2" xfId="1" applyNumberFormat="1" applyFont="1" applyFill="1" applyBorder="1" applyAlignment="1">
      <alignment horizontal="right"/>
    </xf>
    <xf numFmtId="3" fontId="19" fillId="0" borderId="2" xfId="1" applyNumberFormat="1" applyFont="1" applyFill="1" applyBorder="1" applyAlignment="1">
      <alignment horizontal="center" vertical="center" wrapText="1"/>
    </xf>
    <xf numFmtId="3" fontId="19" fillId="0" borderId="4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right"/>
    </xf>
    <xf numFmtId="3" fontId="14" fillId="0" borderId="2" xfId="1" applyNumberFormat="1" applyFont="1" applyBorder="1" applyAlignment="1">
      <alignment horizontal="right"/>
    </xf>
    <xf numFmtId="3" fontId="14" fillId="0" borderId="4" xfId="1" applyNumberFormat="1" applyFont="1" applyBorder="1" applyAlignment="1">
      <alignment horizontal="right"/>
    </xf>
    <xf numFmtId="3" fontId="16" fillId="2" borderId="2" xfId="1" applyNumberFormat="1" applyFont="1" applyFill="1" applyBorder="1" applyAlignment="1">
      <alignment horizontal="right"/>
    </xf>
    <xf numFmtId="3" fontId="16" fillId="2" borderId="4" xfId="1" applyNumberFormat="1" applyFont="1" applyFill="1" applyBorder="1" applyAlignment="1">
      <alignment horizontal="right"/>
    </xf>
    <xf numFmtId="3" fontId="16" fillId="0" borderId="2" xfId="1" applyNumberFormat="1" applyFont="1" applyBorder="1" applyAlignment="1">
      <alignment horizontal="center"/>
    </xf>
    <xf numFmtId="3" fontId="16" fillId="0" borderId="4" xfId="1" applyNumberFormat="1" applyFont="1" applyBorder="1" applyAlignment="1">
      <alignment horizontal="center"/>
    </xf>
    <xf numFmtId="3" fontId="11" fillId="2" borderId="1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center" vertical="top" wrapText="1"/>
    </xf>
    <xf numFmtId="3" fontId="8" fillId="0" borderId="3" xfId="1" applyNumberFormat="1" applyFont="1" applyFill="1" applyBorder="1" applyAlignment="1">
      <alignment horizontal="center" vertical="top" wrapText="1"/>
    </xf>
    <xf numFmtId="3" fontId="8" fillId="0" borderId="4" xfId="1" applyNumberFormat="1" applyFont="1" applyFill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horizontal="center" vertical="top" wrapText="1"/>
    </xf>
    <xf numFmtId="3" fontId="5" fillId="0" borderId="5" xfId="1" applyNumberFormat="1" applyFont="1" applyBorder="1" applyAlignment="1">
      <alignment horizontal="center" wrapText="1"/>
    </xf>
    <xf numFmtId="3" fontId="5" fillId="0" borderId="7" xfId="1" applyNumberFormat="1" applyFont="1" applyBorder="1" applyAlignment="1">
      <alignment horizontal="center" wrapText="1"/>
    </xf>
    <xf numFmtId="3" fontId="5" fillId="0" borderId="6" xfId="1" applyNumberFormat="1" applyFont="1" applyBorder="1" applyAlignment="1">
      <alignment horizontal="center" wrapText="1"/>
    </xf>
    <xf numFmtId="3" fontId="5" fillId="0" borderId="8" xfId="1" applyNumberFormat="1" applyFont="1" applyBorder="1" applyAlignment="1">
      <alignment horizontal="center" wrapText="1"/>
    </xf>
    <xf numFmtId="3" fontId="41" fillId="0" borderId="2" xfId="1" applyNumberFormat="1" applyFont="1" applyFill="1" applyBorder="1" applyAlignment="1">
      <alignment horizontal="center" vertical="center" wrapText="1"/>
    </xf>
    <xf numFmtId="3" fontId="41" fillId="0" borderId="3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Border="1" applyAlignment="1">
      <alignment horizontal="center"/>
    </xf>
    <xf numFmtId="3" fontId="14" fillId="0" borderId="4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right"/>
    </xf>
    <xf numFmtId="3" fontId="31" fillId="0" borderId="0" xfId="1" applyNumberFormat="1" applyFont="1" applyAlignment="1">
      <alignment horizontal="center" vertical="center" wrapText="1"/>
    </xf>
    <xf numFmtId="3" fontId="7" fillId="0" borderId="0" xfId="1" applyNumberFormat="1" applyFont="1" applyAlignment="1">
      <alignment horizontal="right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3" fontId="37" fillId="0" borderId="0" xfId="1" applyNumberFormat="1" applyFont="1" applyAlignment="1">
      <alignment horizontal="left"/>
    </xf>
    <xf numFmtId="3" fontId="30" fillId="0" borderId="0" xfId="1" applyNumberFormat="1" applyFont="1" applyAlignment="1">
      <alignment horizontal="right"/>
    </xf>
    <xf numFmtId="3" fontId="31" fillId="0" borderId="0" xfId="1" applyNumberFormat="1" applyFont="1" applyAlignment="1">
      <alignment horizontal="right" wrapText="1"/>
    </xf>
    <xf numFmtId="3" fontId="31" fillId="0" borderId="0" xfId="1" applyNumberFormat="1" applyFont="1" applyAlignment="1">
      <alignment horizontal="right"/>
    </xf>
    <xf numFmtId="3" fontId="33" fillId="0" borderId="1" xfId="1" applyNumberFormat="1" applyFont="1" applyBorder="1" applyAlignment="1">
      <alignment horizontal="center" vertical="center" wrapText="1"/>
    </xf>
    <xf numFmtId="3" fontId="34" fillId="0" borderId="2" xfId="1" applyNumberFormat="1" applyFont="1" applyFill="1" applyBorder="1" applyAlignment="1">
      <alignment horizontal="center" vertical="center" wrapText="1"/>
    </xf>
    <xf numFmtId="3" fontId="34" fillId="0" borderId="3" xfId="1" applyNumberFormat="1" applyFont="1" applyFill="1" applyBorder="1" applyAlignment="1">
      <alignment horizontal="center" vertical="center" wrapText="1"/>
    </xf>
    <xf numFmtId="3" fontId="34" fillId="0" borderId="4" xfId="1" applyNumberFormat="1" applyFont="1" applyFill="1" applyBorder="1" applyAlignment="1">
      <alignment horizontal="center" vertical="center" wrapText="1"/>
    </xf>
    <xf numFmtId="3" fontId="33" fillId="0" borderId="0" xfId="1" applyNumberFormat="1" applyFont="1" applyAlignment="1">
      <alignment horizontal="center" vertical="center"/>
    </xf>
  </cellXfs>
  <cellStyles count="4">
    <cellStyle name="Normal_Номенклатура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246"/>
  <sheetViews>
    <sheetView tabSelected="1" view="pageBreakPreview" topLeftCell="A34" zoomScale="55" zoomScaleNormal="70" zoomScaleSheetLayoutView="70" workbookViewId="0">
      <selection activeCell="B225" sqref="B225"/>
    </sheetView>
  </sheetViews>
  <sheetFormatPr defaultRowHeight="20.25"/>
  <cols>
    <col min="1" max="1" width="24.42578125" style="2" customWidth="1"/>
    <col min="2" max="2" width="124.42578125" style="2" customWidth="1"/>
    <col min="3" max="3" width="30" style="2" hidden="1" customWidth="1"/>
    <col min="4" max="4" width="21.85546875" style="2" customWidth="1"/>
    <col min="5" max="5" width="18.140625" style="2" customWidth="1"/>
    <col min="6" max="6" width="28.5703125" style="2" customWidth="1"/>
    <col min="7" max="7" width="11.140625" style="2" customWidth="1"/>
    <col min="8" max="8" width="24.5703125" style="2" customWidth="1"/>
    <col min="9" max="9" width="21.42578125" style="2" customWidth="1"/>
    <col min="10" max="10" width="23.5703125" style="2" customWidth="1"/>
    <col min="11" max="14" width="18.7109375" style="3" customWidth="1"/>
    <col min="15" max="15" width="16.5703125" style="2" customWidth="1"/>
    <col min="16" max="16" width="17.28515625" style="2" customWidth="1"/>
    <col min="17" max="17" width="15.42578125" style="2" customWidth="1"/>
    <col min="18" max="18" width="15.140625" style="2" customWidth="1"/>
    <col min="19" max="19" width="17.7109375" style="2" customWidth="1"/>
    <col min="20" max="20" width="12" style="2" customWidth="1"/>
    <col min="21" max="21" width="9.140625" style="2"/>
    <col min="22" max="22" width="11.7109375" style="2" customWidth="1"/>
    <col min="23" max="23" width="12.5703125" style="2" customWidth="1"/>
    <col min="24" max="24" width="12.28515625" style="2" customWidth="1"/>
    <col min="25" max="256" width="9.140625" style="2"/>
    <col min="257" max="257" width="24.42578125" style="2" customWidth="1"/>
    <col min="258" max="258" width="124.42578125" style="2" customWidth="1"/>
    <col min="259" max="259" width="0" style="2" hidden="1" customWidth="1"/>
    <col min="260" max="260" width="21.85546875" style="2" customWidth="1"/>
    <col min="261" max="261" width="18.140625" style="2" customWidth="1"/>
    <col min="262" max="262" width="28.5703125" style="2" customWidth="1"/>
    <col min="263" max="263" width="11.140625" style="2" customWidth="1"/>
    <col min="264" max="264" width="24.5703125" style="2" customWidth="1"/>
    <col min="265" max="265" width="21.42578125" style="2" customWidth="1"/>
    <col min="266" max="266" width="23.5703125" style="2" customWidth="1"/>
    <col min="267" max="270" width="18.7109375" style="2" customWidth="1"/>
    <col min="271" max="271" width="16.5703125" style="2" customWidth="1"/>
    <col min="272" max="272" width="17.28515625" style="2" customWidth="1"/>
    <col min="273" max="273" width="15.42578125" style="2" customWidth="1"/>
    <col min="274" max="274" width="15.140625" style="2" customWidth="1"/>
    <col min="275" max="275" width="17.7109375" style="2" customWidth="1"/>
    <col min="276" max="276" width="12" style="2" customWidth="1"/>
    <col min="277" max="277" width="9.140625" style="2"/>
    <col min="278" max="278" width="11.7109375" style="2" customWidth="1"/>
    <col min="279" max="279" width="12.5703125" style="2" customWidth="1"/>
    <col min="280" max="280" width="12.28515625" style="2" customWidth="1"/>
    <col min="281" max="512" width="9.140625" style="2"/>
    <col min="513" max="513" width="24.42578125" style="2" customWidth="1"/>
    <col min="514" max="514" width="124.42578125" style="2" customWidth="1"/>
    <col min="515" max="515" width="0" style="2" hidden="1" customWidth="1"/>
    <col min="516" max="516" width="21.85546875" style="2" customWidth="1"/>
    <col min="517" max="517" width="18.140625" style="2" customWidth="1"/>
    <col min="518" max="518" width="28.5703125" style="2" customWidth="1"/>
    <col min="519" max="519" width="11.140625" style="2" customWidth="1"/>
    <col min="520" max="520" width="24.5703125" style="2" customWidth="1"/>
    <col min="521" max="521" width="21.42578125" style="2" customWidth="1"/>
    <col min="522" max="522" width="23.5703125" style="2" customWidth="1"/>
    <col min="523" max="526" width="18.7109375" style="2" customWidth="1"/>
    <col min="527" max="527" width="16.5703125" style="2" customWidth="1"/>
    <col min="528" max="528" width="17.28515625" style="2" customWidth="1"/>
    <col min="529" max="529" width="15.42578125" style="2" customWidth="1"/>
    <col min="530" max="530" width="15.140625" style="2" customWidth="1"/>
    <col min="531" max="531" width="17.7109375" style="2" customWidth="1"/>
    <col min="532" max="532" width="12" style="2" customWidth="1"/>
    <col min="533" max="533" width="9.140625" style="2"/>
    <col min="534" max="534" width="11.7109375" style="2" customWidth="1"/>
    <col min="535" max="535" width="12.5703125" style="2" customWidth="1"/>
    <col min="536" max="536" width="12.28515625" style="2" customWidth="1"/>
    <col min="537" max="768" width="9.140625" style="2"/>
    <col min="769" max="769" width="24.42578125" style="2" customWidth="1"/>
    <col min="770" max="770" width="124.42578125" style="2" customWidth="1"/>
    <col min="771" max="771" width="0" style="2" hidden="1" customWidth="1"/>
    <col min="772" max="772" width="21.85546875" style="2" customWidth="1"/>
    <col min="773" max="773" width="18.140625" style="2" customWidth="1"/>
    <col min="774" max="774" width="28.5703125" style="2" customWidth="1"/>
    <col min="775" max="775" width="11.140625" style="2" customWidth="1"/>
    <col min="776" max="776" width="24.5703125" style="2" customWidth="1"/>
    <col min="777" max="777" width="21.42578125" style="2" customWidth="1"/>
    <col min="778" max="778" width="23.5703125" style="2" customWidth="1"/>
    <col min="779" max="782" width="18.7109375" style="2" customWidth="1"/>
    <col min="783" max="783" width="16.5703125" style="2" customWidth="1"/>
    <col min="784" max="784" width="17.28515625" style="2" customWidth="1"/>
    <col min="785" max="785" width="15.42578125" style="2" customWidth="1"/>
    <col min="786" max="786" width="15.140625" style="2" customWidth="1"/>
    <col min="787" max="787" width="17.7109375" style="2" customWidth="1"/>
    <col min="788" max="788" width="12" style="2" customWidth="1"/>
    <col min="789" max="789" width="9.140625" style="2"/>
    <col min="790" max="790" width="11.7109375" style="2" customWidth="1"/>
    <col min="791" max="791" width="12.5703125" style="2" customWidth="1"/>
    <col min="792" max="792" width="12.28515625" style="2" customWidth="1"/>
    <col min="793" max="1024" width="9.140625" style="2"/>
    <col min="1025" max="1025" width="24.42578125" style="2" customWidth="1"/>
    <col min="1026" max="1026" width="124.42578125" style="2" customWidth="1"/>
    <col min="1027" max="1027" width="0" style="2" hidden="1" customWidth="1"/>
    <col min="1028" max="1028" width="21.85546875" style="2" customWidth="1"/>
    <col min="1029" max="1029" width="18.140625" style="2" customWidth="1"/>
    <col min="1030" max="1030" width="28.5703125" style="2" customWidth="1"/>
    <col min="1031" max="1031" width="11.140625" style="2" customWidth="1"/>
    <col min="1032" max="1032" width="24.5703125" style="2" customWidth="1"/>
    <col min="1033" max="1033" width="21.42578125" style="2" customWidth="1"/>
    <col min="1034" max="1034" width="23.5703125" style="2" customWidth="1"/>
    <col min="1035" max="1038" width="18.7109375" style="2" customWidth="1"/>
    <col min="1039" max="1039" width="16.5703125" style="2" customWidth="1"/>
    <col min="1040" max="1040" width="17.28515625" style="2" customWidth="1"/>
    <col min="1041" max="1041" width="15.42578125" style="2" customWidth="1"/>
    <col min="1042" max="1042" width="15.140625" style="2" customWidth="1"/>
    <col min="1043" max="1043" width="17.7109375" style="2" customWidth="1"/>
    <col min="1044" max="1044" width="12" style="2" customWidth="1"/>
    <col min="1045" max="1045" width="9.140625" style="2"/>
    <col min="1046" max="1046" width="11.7109375" style="2" customWidth="1"/>
    <col min="1047" max="1047" width="12.5703125" style="2" customWidth="1"/>
    <col min="1048" max="1048" width="12.28515625" style="2" customWidth="1"/>
    <col min="1049" max="1280" width="9.140625" style="2"/>
    <col min="1281" max="1281" width="24.42578125" style="2" customWidth="1"/>
    <col min="1282" max="1282" width="124.42578125" style="2" customWidth="1"/>
    <col min="1283" max="1283" width="0" style="2" hidden="1" customWidth="1"/>
    <col min="1284" max="1284" width="21.85546875" style="2" customWidth="1"/>
    <col min="1285" max="1285" width="18.140625" style="2" customWidth="1"/>
    <col min="1286" max="1286" width="28.5703125" style="2" customWidth="1"/>
    <col min="1287" max="1287" width="11.140625" style="2" customWidth="1"/>
    <col min="1288" max="1288" width="24.5703125" style="2" customWidth="1"/>
    <col min="1289" max="1289" width="21.42578125" style="2" customWidth="1"/>
    <col min="1290" max="1290" width="23.5703125" style="2" customWidth="1"/>
    <col min="1291" max="1294" width="18.7109375" style="2" customWidth="1"/>
    <col min="1295" max="1295" width="16.5703125" style="2" customWidth="1"/>
    <col min="1296" max="1296" width="17.28515625" style="2" customWidth="1"/>
    <col min="1297" max="1297" width="15.42578125" style="2" customWidth="1"/>
    <col min="1298" max="1298" width="15.140625" style="2" customWidth="1"/>
    <col min="1299" max="1299" width="17.7109375" style="2" customWidth="1"/>
    <col min="1300" max="1300" width="12" style="2" customWidth="1"/>
    <col min="1301" max="1301" width="9.140625" style="2"/>
    <col min="1302" max="1302" width="11.7109375" style="2" customWidth="1"/>
    <col min="1303" max="1303" width="12.5703125" style="2" customWidth="1"/>
    <col min="1304" max="1304" width="12.28515625" style="2" customWidth="1"/>
    <col min="1305" max="1536" width="9.140625" style="2"/>
    <col min="1537" max="1537" width="24.42578125" style="2" customWidth="1"/>
    <col min="1538" max="1538" width="124.42578125" style="2" customWidth="1"/>
    <col min="1539" max="1539" width="0" style="2" hidden="1" customWidth="1"/>
    <col min="1540" max="1540" width="21.85546875" style="2" customWidth="1"/>
    <col min="1541" max="1541" width="18.140625" style="2" customWidth="1"/>
    <col min="1542" max="1542" width="28.5703125" style="2" customWidth="1"/>
    <col min="1543" max="1543" width="11.140625" style="2" customWidth="1"/>
    <col min="1544" max="1544" width="24.5703125" style="2" customWidth="1"/>
    <col min="1545" max="1545" width="21.42578125" style="2" customWidth="1"/>
    <col min="1546" max="1546" width="23.5703125" style="2" customWidth="1"/>
    <col min="1547" max="1550" width="18.7109375" style="2" customWidth="1"/>
    <col min="1551" max="1551" width="16.5703125" style="2" customWidth="1"/>
    <col min="1552" max="1552" width="17.28515625" style="2" customWidth="1"/>
    <col min="1553" max="1553" width="15.42578125" style="2" customWidth="1"/>
    <col min="1554" max="1554" width="15.140625" style="2" customWidth="1"/>
    <col min="1555" max="1555" width="17.7109375" style="2" customWidth="1"/>
    <col min="1556" max="1556" width="12" style="2" customWidth="1"/>
    <col min="1557" max="1557" width="9.140625" style="2"/>
    <col min="1558" max="1558" width="11.7109375" style="2" customWidth="1"/>
    <col min="1559" max="1559" width="12.5703125" style="2" customWidth="1"/>
    <col min="1560" max="1560" width="12.28515625" style="2" customWidth="1"/>
    <col min="1561" max="1792" width="9.140625" style="2"/>
    <col min="1793" max="1793" width="24.42578125" style="2" customWidth="1"/>
    <col min="1794" max="1794" width="124.42578125" style="2" customWidth="1"/>
    <col min="1795" max="1795" width="0" style="2" hidden="1" customWidth="1"/>
    <col min="1796" max="1796" width="21.85546875" style="2" customWidth="1"/>
    <col min="1797" max="1797" width="18.140625" style="2" customWidth="1"/>
    <col min="1798" max="1798" width="28.5703125" style="2" customWidth="1"/>
    <col min="1799" max="1799" width="11.140625" style="2" customWidth="1"/>
    <col min="1800" max="1800" width="24.5703125" style="2" customWidth="1"/>
    <col min="1801" max="1801" width="21.42578125" style="2" customWidth="1"/>
    <col min="1802" max="1802" width="23.5703125" style="2" customWidth="1"/>
    <col min="1803" max="1806" width="18.7109375" style="2" customWidth="1"/>
    <col min="1807" max="1807" width="16.5703125" style="2" customWidth="1"/>
    <col min="1808" max="1808" width="17.28515625" style="2" customWidth="1"/>
    <col min="1809" max="1809" width="15.42578125" style="2" customWidth="1"/>
    <col min="1810" max="1810" width="15.140625" style="2" customWidth="1"/>
    <col min="1811" max="1811" width="17.7109375" style="2" customWidth="1"/>
    <col min="1812" max="1812" width="12" style="2" customWidth="1"/>
    <col min="1813" max="1813" width="9.140625" style="2"/>
    <col min="1814" max="1814" width="11.7109375" style="2" customWidth="1"/>
    <col min="1815" max="1815" width="12.5703125" style="2" customWidth="1"/>
    <col min="1816" max="1816" width="12.28515625" style="2" customWidth="1"/>
    <col min="1817" max="2048" width="9.140625" style="2"/>
    <col min="2049" max="2049" width="24.42578125" style="2" customWidth="1"/>
    <col min="2050" max="2050" width="124.42578125" style="2" customWidth="1"/>
    <col min="2051" max="2051" width="0" style="2" hidden="1" customWidth="1"/>
    <col min="2052" max="2052" width="21.85546875" style="2" customWidth="1"/>
    <col min="2053" max="2053" width="18.140625" style="2" customWidth="1"/>
    <col min="2054" max="2054" width="28.5703125" style="2" customWidth="1"/>
    <col min="2055" max="2055" width="11.140625" style="2" customWidth="1"/>
    <col min="2056" max="2056" width="24.5703125" style="2" customWidth="1"/>
    <col min="2057" max="2057" width="21.42578125" style="2" customWidth="1"/>
    <col min="2058" max="2058" width="23.5703125" style="2" customWidth="1"/>
    <col min="2059" max="2062" width="18.7109375" style="2" customWidth="1"/>
    <col min="2063" max="2063" width="16.5703125" style="2" customWidth="1"/>
    <col min="2064" max="2064" width="17.28515625" style="2" customWidth="1"/>
    <col min="2065" max="2065" width="15.42578125" style="2" customWidth="1"/>
    <col min="2066" max="2066" width="15.140625" style="2" customWidth="1"/>
    <col min="2067" max="2067" width="17.7109375" style="2" customWidth="1"/>
    <col min="2068" max="2068" width="12" style="2" customWidth="1"/>
    <col min="2069" max="2069" width="9.140625" style="2"/>
    <col min="2070" max="2070" width="11.7109375" style="2" customWidth="1"/>
    <col min="2071" max="2071" width="12.5703125" style="2" customWidth="1"/>
    <col min="2072" max="2072" width="12.28515625" style="2" customWidth="1"/>
    <col min="2073" max="2304" width="9.140625" style="2"/>
    <col min="2305" max="2305" width="24.42578125" style="2" customWidth="1"/>
    <col min="2306" max="2306" width="124.42578125" style="2" customWidth="1"/>
    <col min="2307" max="2307" width="0" style="2" hidden="1" customWidth="1"/>
    <col min="2308" max="2308" width="21.85546875" style="2" customWidth="1"/>
    <col min="2309" max="2309" width="18.140625" style="2" customWidth="1"/>
    <col min="2310" max="2310" width="28.5703125" style="2" customWidth="1"/>
    <col min="2311" max="2311" width="11.140625" style="2" customWidth="1"/>
    <col min="2312" max="2312" width="24.5703125" style="2" customWidth="1"/>
    <col min="2313" max="2313" width="21.42578125" style="2" customWidth="1"/>
    <col min="2314" max="2314" width="23.5703125" style="2" customWidth="1"/>
    <col min="2315" max="2318" width="18.7109375" style="2" customWidth="1"/>
    <col min="2319" max="2319" width="16.5703125" style="2" customWidth="1"/>
    <col min="2320" max="2320" width="17.28515625" style="2" customWidth="1"/>
    <col min="2321" max="2321" width="15.42578125" style="2" customWidth="1"/>
    <col min="2322" max="2322" width="15.140625" style="2" customWidth="1"/>
    <col min="2323" max="2323" width="17.7109375" style="2" customWidth="1"/>
    <col min="2324" max="2324" width="12" style="2" customWidth="1"/>
    <col min="2325" max="2325" width="9.140625" style="2"/>
    <col min="2326" max="2326" width="11.7109375" style="2" customWidth="1"/>
    <col min="2327" max="2327" width="12.5703125" style="2" customWidth="1"/>
    <col min="2328" max="2328" width="12.28515625" style="2" customWidth="1"/>
    <col min="2329" max="2560" width="9.140625" style="2"/>
    <col min="2561" max="2561" width="24.42578125" style="2" customWidth="1"/>
    <col min="2562" max="2562" width="124.42578125" style="2" customWidth="1"/>
    <col min="2563" max="2563" width="0" style="2" hidden="1" customWidth="1"/>
    <col min="2564" max="2564" width="21.85546875" style="2" customWidth="1"/>
    <col min="2565" max="2565" width="18.140625" style="2" customWidth="1"/>
    <col min="2566" max="2566" width="28.5703125" style="2" customWidth="1"/>
    <col min="2567" max="2567" width="11.140625" style="2" customWidth="1"/>
    <col min="2568" max="2568" width="24.5703125" style="2" customWidth="1"/>
    <col min="2569" max="2569" width="21.42578125" style="2" customWidth="1"/>
    <col min="2570" max="2570" width="23.5703125" style="2" customWidth="1"/>
    <col min="2571" max="2574" width="18.7109375" style="2" customWidth="1"/>
    <col min="2575" max="2575" width="16.5703125" style="2" customWidth="1"/>
    <col min="2576" max="2576" width="17.28515625" style="2" customWidth="1"/>
    <col min="2577" max="2577" width="15.42578125" style="2" customWidth="1"/>
    <col min="2578" max="2578" width="15.140625" style="2" customWidth="1"/>
    <col min="2579" max="2579" width="17.7109375" style="2" customWidth="1"/>
    <col min="2580" max="2580" width="12" style="2" customWidth="1"/>
    <col min="2581" max="2581" width="9.140625" style="2"/>
    <col min="2582" max="2582" width="11.7109375" style="2" customWidth="1"/>
    <col min="2583" max="2583" width="12.5703125" style="2" customWidth="1"/>
    <col min="2584" max="2584" width="12.28515625" style="2" customWidth="1"/>
    <col min="2585" max="2816" width="9.140625" style="2"/>
    <col min="2817" max="2817" width="24.42578125" style="2" customWidth="1"/>
    <col min="2818" max="2818" width="124.42578125" style="2" customWidth="1"/>
    <col min="2819" max="2819" width="0" style="2" hidden="1" customWidth="1"/>
    <col min="2820" max="2820" width="21.85546875" style="2" customWidth="1"/>
    <col min="2821" max="2821" width="18.140625" style="2" customWidth="1"/>
    <col min="2822" max="2822" width="28.5703125" style="2" customWidth="1"/>
    <col min="2823" max="2823" width="11.140625" style="2" customWidth="1"/>
    <col min="2824" max="2824" width="24.5703125" style="2" customWidth="1"/>
    <col min="2825" max="2825" width="21.42578125" style="2" customWidth="1"/>
    <col min="2826" max="2826" width="23.5703125" style="2" customWidth="1"/>
    <col min="2827" max="2830" width="18.7109375" style="2" customWidth="1"/>
    <col min="2831" max="2831" width="16.5703125" style="2" customWidth="1"/>
    <col min="2832" max="2832" width="17.28515625" style="2" customWidth="1"/>
    <col min="2833" max="2833" width="15.42578125" style="2" customWidth="1"/>
    <col min="2834" max="2834" width="15.140625" style="2" customWidth="1"/>
    <col min="2835" max="2835" width="17.7109375" style="2" customWidth="1"/>
    <col min="2836" max="2836" width="12" style="2" customWidth="1"/>
    <col min="2837" max="2837" width="9.140625" style="2"/>
    <col min="2838" max="2838" width="11.7109375" style="2" customWidth="1"/>
    <col min="2839" max="2839" width="12.5703125" style="2" customWidth="1"/>
    <col min="2840" max="2840" width="12.28515625" style="2" customWidth="1"/>
    <col min="2841" max="3072" width="9.140625" style="2"/>
    <col min="3073" max="3073" width="24.42578125" style="2" customWidth="1"/>
    <col min="3074" max="3074" width="124.42578125" style="2" customWidth="1"/>
    <col min="3075" max="3075" width="0" style="2" hidden="1" customWidth="1"/>
    <col min="3076" max="3076" width="21.85546875" style="2" customWidth="1"/>
    <col min="3077" max="3077" width="18.140625" style="2" customWidth="1"/>
    <col min="3078" max="3078" width="28.5703125" style="2" customWidth="1"/>
    <col min="3079" max="3079" width="11.140625" style="2" customWidth="1"/>
    <col min="3080" max="3080" width="24.5703125" style="2" customWidth="1"/>
    <col min="3081" max="3081" width="21.42578125" style="2" customWidth="1"/>
    <col min="3082" max="3082" width="23.5703125" style="2" customWidth="1"/>
    <col min="3083" max="3086" width="18.7109375" style="2" customWidth="1"/>
    <col min="3087" max="3087" width="16.5703125" style="2" customWidth="1"/>
    <col min="3088" max="3088" width="17.28515625" style="2" customWidth="1"/>
    <col min="3089" max="3089" width="15.42578125" style="2" customWidth="1"/>
    <col min="3090" max="3090" width="15.140625" style="2" customWidth="1"/>
    <col min="3091" max="3091" width="17.7109375" style="2" customWidth="1"/>
    <col min="3092" max="3092" width="12" style="2" customWidth="1"/>
    <col min="3093" max="3093" width="9.140625" style="2"/>
    <col min="3094" max="3094" width="11.7109375" style="2" customWidth="1"/>
    <col min="3095" max="3095" width="12.5703125" style="2" customWidth="1"/>
    <col min="3096" max="3096" width="12.28515625" style="2" customWidth="1"/>
    <col min="3097" max="3328" width="9.140625" style="2"/>
    <col min="3329" max="3329" width="24.42578125" style="2" customWidth="1"/>
    <col min="3330" max="3330" width="124.42578125" style="2" customWidth="1"/>
    <col min="3331" max="3331" width="0" style="2" hidden="1" customWidth="1"/>
    <col min="3332" max="3332" width="21.85546875" style="2" customWidth="1"/>
    <col min="3333" max="3333" width="18.140625" style="2" customWidth="1"/>
    <col min="3334" max="3334" width="28.5703125" style="2" customWidth="1"/>
    <col min="3335" max="3335" width="11.140625" style="2" customWidth="1"/>
    <col min="3336" max="3336" width="24.5703125" style="2" customWidth="1"/>
    <col min="3337" max="3337" width="21.42578125" style="2" customWidth="1"/>
    <col min="3338" max="3338" width="23.5703125" style="2" customWidth="1"/>
    <col min="3339" max="3342" width="18.7109375" style="2" customWidth="1"/>
    <col min="3343" max="3343" width="16.5703125" style="2" customWidth="1"/>
    <col min="3344" max="3344" width="17.28515625" style="2" customWidth="1"/>
    <col min="3345" max="3345" width="15.42578125" style="2" customWidth="1"/>
    <col min="3346" max="3346" width="15.140625" style="2" customWidth="1"/>
    <col min="3347" max="3347" width="17.7109375" style="2" customWidth="1"/>
    <col min="3348" max="3348" width="12" style="2" customWidth="1"/>
    <col min="3349" max="3349" width="9.140625" style="2"/>
    <col min="3350" max="3350" width="11.7109375" style="2" customWidth="1"/>
    <col min="3351" max="3351" width="12.5703125" style="2" customWidth="1"/>
    <col min="3352" max="3352" width="12.28515625" style="2" customWidth="1"/>
    <col min="3353" max="3584" width="9.140625" style="2"/>
    <col min="3585" max="3585" width="24.42578125" style="2" customWidth="1"/>
    <col min="3586" max="3586" width="124.42578125" style="2" customWidth="1"/>
    <col min="3587" max="3587" width="0" style="2" hidden="1" customWidth="1"/>
    <col min="3588" max="3588" width="21.85546875" style="2" customWidth="1"/>
    <col min="3589" max="3589" width="18.140625" style="2" customWidth="1"/>
    <col min="3590" max="3590" width="28.5703125" style="2" customWidth="1"/>
    <col min="3591" max="3591" width="11.140625" style="2" customWidth="1"/>
    <col min="3592" max="3592" width="24.5703125" style="2" customWidth="1"/>
    <col min="3593" max="3593" width="21.42578125" style="2" customWidth="1"/>
    <col min="3594" max="3594" width="23.5703125" style="2" customWidth="1"/>
    <col min="3595" max="3598" width="18.7109375" style="2" customWidth="1"/>
    <col min="3599" max="3599" width="16.5703125" style="2" customWidth="1"/>
    <col min="3600" max="3600" width="17.28515625" style="2" customWidth="1"/>
    <col min="3601" max="3601" width="15.42578125" style="2" customWidth="1"/>
    <col min="3602" max="3602" width="15.140625" style="2" customWidth="1"/>
    <col min="3603" max="3603" width="17.7109375" style="2" customWidth="1"/>
    <col min="3604" max="3604" width="12" style="2" customWidth="1"/>
    <col min="3605" max="3605" width="9.140625" style="2"/>
    <col min="3606" max="3606" width="11.7109375" style="2" customWidth="1"/>
    <col min="3607" max="3607" width="12.5703125" style="2" customWidth="1"/>
    <col min="3608" max="3608" width="12.28515625" style="2" customWidth="1"/>
    <col min="3609" max="3840" width="9.140625" style="2"/>
    <col min="3841" max="3841" width="24.42578125" style="2" customWidth="1"/>
    <col min="3842" max="3842" width="124.42578125" style="2" customWidth="1"/>
    <col min="3843" max="3843" width="0" style="2" hidden="1" customWidth="1"/>
    <col min="3844" max="3844" width="21.85546875" style="2" customWidth="1"/>
    <col min="3845" max="3845" width="18.140625" style="2" customWidth="1"/>
    <col min="3846" max="3846" width="28.5703125" style="2" customWidth="1"/>
    <col min="3847" max="3847" width="11.140625" style="2" customWidth="1"/>
    <col min="3848" max="3848" width="24.5703125" style="2" customWidth="1"/>
    <col min="3849" max="3849" width="21.42578125" style="2" customWidth="1"/>
    <col min="3850" max="3850" width="23.5703125" style="2" customWidth="1"/>
    <col min="3851" max="3854" width="18.7109375" style="2" customWidth="1"/>
    <col min="3855" max="3855" width="16.5703125" style="2" customWidth="1"/>
    <col min="3856" max="3856" width="17.28515625" style="2" customWidth="1"/>
    <col min="3857" max="3857" width="15.42578125" style="2" customWidth="1"/>
    <col min="3858" max="3858" width="15.140625" style="2" customWidth="1"/>
    <col min="3859" max="3859" width="17.7109375" style="2" customWidth="1"/>
    <col min="3860" max="3860" width="12" style="2" customWidth="1"/>
    <col min="3861" max="3861" width="9.140625" style="2"/>
    <col min="3862" max="3862" width="11.7109375" style="2" customWidth="1"/>
    <col min="3863" max="3863" width="12.5703125" style="2" customWidth="1"/>
    <col min="3864" max="3864" width="12.28515625" style="2" customWidth="1"/>
    <col min="3865" max="4096" width="9.140625" style="2"/>
    <col min="4097" max="4097" width="24.42578125" style="2" customWidth="1"/>
    <col min="4098" max="4098" width="124.42578125" style="2" customWidth="1"/>
    <col min="4099" max="4099" width="0" style="2" hidden="1" customWidth="1"/>
    <col min="4100" max="4100" width="21.85546875" style="2" customWidth="1"/>
    <col min="4101" max="4101" width="18.140625" style="2" customWidth="1"/>
    <col min="4102" max="4102" width="28.5703125" style="2" customWidth="1"/>
    <col min="4103" max="4103" width="11.140625" style="2" customWidth="1"/>
    <col min="4104" max="4104" width="24.5703125" style="2" customWidth="1"/>
    <col min="4105" max="4105" width="21.42578125" style="2" customWidth="1"/>
    <col min="4106" max="4106" width="23.5703125" style="2" customWidth="1"/>
    <col min="4107" max="4110" width="18.7109375" style="2" customWidth="1"/>
    <col min="4111" max="4111" width="16.5703125" style="2" customWidth="1"/>
    <col min="4112" max="4112" width="17.28515625" style="2" customWidth="1"/>
    <col min="4113" max="4113" width="15.42578125" style="2" customWidth="1"/>
    <col min="4114" max="4114" width="15.140625" style="2" customWidth="1"/>
    <col min="4115" max="4115" width="17.7109375" style="2" customWidth="1"/>
    <col min="4116" max="4116" width="12" style="2" customWidth="1"/>
    <col min="4117" max="4117" width="9.140625" style="2"/>
    <col min="4118" max="4118" width="11.7109375" style="2" customWidth="1"/>
    <col min="4119" max="4119" width="12.5703125" style="2" customWidth="1"/>
    <col min="4120" max="4120" width="12.28515625" style="2" customWidth="1"/>
    <col min="4121" max="4352" width="9.140625" style="2"/>
    <col min="4353" max="4353" width="24.42578125" style="2" customWidth="1"/>
    <col min="4354" max="4354" width="124.42578125" style="2" customWidth="1"/>
    <col min="4355" max="4355" width="0" style="2" hidden="1" customWidth="1"/>
    <col min="4356" max="4356" width="21.85546875" style="2" customWidth="1"/>
    <col min="4357" max="4357" width="18.140625" style="2" customWidth="1"/>
    <col min="4358" max="4358" width="28.5703125" style="2" customWidth="1"/>
    <col min="4359" max="4359" width="11.140625" style="2" customWidth="1"/>
    <col min="4360" max="4360" width="24.5703125" style="2" customWidth="1"/>
    <col min="4361" max="4361" width="21.42578125" style="2" customWidth="1"/>
    <col min="4362" max="4362" width="23.5703125" style="2" customWidth="1"/>
    <col min="4363" max="4366" width="18.7109375" style="2" customWidth="1"/>
    <col min="4367" max="4367" width="16.5703125" style="2" customWidth="1"/>
    <col min="4368" max="4368" width="17.28515625" style="2" customWidth="1"/>
    <col min="4369" max="4369" width="15.42578125" style="2" customWidth="1"/>
    <col min="4370" max="4370" width="15.140625" style="2" customWidth="1"/>
    <col min="4371" max="4371" width="17.7109375" style="2" customWidth="1"/>
    <col min="4372" max="4372" width="12" style="2" customWidth="1"/>
    <col min="4373" max="4373" width="9.140625" style="2"/>
    <col min="4374" max="4374" width="11.7109375" style="2" customWidth="1"/>
    <col min="4375" max="4375" width="12.5703125" style="2" customWidth="1"/>
    <col min="4376" max="4376" width="12.28515625" style="2" customWidth="1"/>
    <col min="4377" max="4608" width="9.140625" style="2"/>
    <col min="4609" max="4609" width="24.42578125" style="2" customWidth="1"/>
    <col min="4610" max="4610" width="124.42578125" style="2" customWidth="1"/>
    <col min="4611" max="4611" width="0" style="2" hidden="1" customWidth="1"/>
    <col min="4612" max="4612" width="21.85546875" style="2" customWidth="1"/>
    <col min="4613" max="4613" width="18.140625" style="2" customWidth="1"/>
    <col min="4614" max="4614" width="28.5703125" style="2" customWidth="1"/>
    <col min="4615" max="4615" width="11.140625" style="2" customWidth="1"/>
    <col min="4616" max="4616" width="24.5703125" style="2" customWidth="1"/>
    <col min="4617" max="4617" width="21.42578125" style="2" customWidth="1"/>
    <col min="4618" max="4618" width="23.5703125" style="2" customWidth="1"/>
    <col min="4619" max="4622" width="18.7109375" style="2" customWidth="1"/>
    <col min="4623" max="4623" width="16.5703125" style="2" customWidth="1"/>
    <col min="4624" max="4624" width="17.28515625" style="2" customWidth="1"/>
    <col min="4625" max="4625" width="15.42578125" style="2" customWidth="1"/>
    <col min="4626" max="4626" width="15.140625" style="2" customWidth="1"/>
    <col min="4627" max="4627" width="17.7109375" style="2" customWidth="1"/>
    <col min="4628" max="4628" width="12" style="2" customWidth="1"/>
    <col min="4629" max="4629" width="9.140625" style="2"/>
    <col min="4630" max="4630" width="11.7109375" style="2" customWidth="1"/>
    <col min="4631" max="4631" width="12.5703125" style="2" customWidth="1"/>
    <col min="4632" max="4632" width="12.28515625" style="2" customWidth="1"/>
    <col min="4633" max="4864" width="9.140625" style="2"/>
    <col min="4865" max="4865" width="24.42578125" style="2" customWidth="1"/>
    <col min="4866" max="4866" width="124.42578125" style="2" customWidth="1"/>
    <col min="4867" max="4867" width="0" style="2" hidden="1" customWidth="1"/>
    <col min="4868" max="4868" width="21.85546875" style="2" customWidth="1"/>
    <col min="4869" max="4869" width="18.140625" style="2" customWidth="1"/>
    <col min="4870" max="4870" width="28.5703125" style="2" customWidth="1"/>
    <col min="4871" max="4871" width="11.140625" style="2" customWidth="1"/>
    <col min="4872" max="4872" width="24.5703125" style="2" customWidth="1"/>
    <col min="4873" max="4873" width="21.42578125" style="2" customWidth="1"/>
    <col min="4874" max="4874" width="23.5703125" style="2" customWidth="1"/>
    <col min="4875" max="4878" width="18.7109375" style="2" customWidth="1"/>
    <col min="4879" max="4879" width="16.5703125" style="2" customWidth="1"/>
    <col min="4880" max="4880" width="17.28515625" style="2" customWidth="1"/>
    <col min="4881" max="4881" width="15.42578125" style="2" customWidth="1"/>
    <col min="4882" max="4882" width="15.140625" style="2" customWidth="1"/>
    <col min="4883" max="4883" width="17.7109375" style="2" customWidth="1"/>
    <col min="4884" max="4884" width="12" style="2" customWidth="1"/>
    <col min="4885" max="4885" width="9.140625" style="2"/>
    <col min="4886" max="4886" width="11.7109375" style="2" customWidth="1"/>
    <col min="4887" max="4887" width="12.5703125" style="2" customWidth="1"/>
    <col min="4888" max="4888" width="12.28515625" style="2" customWidth="1"/>
    <col min="4889" max="5120" width="9.140625" style="2"/>
    <col min="5121" max="5121" width="24.42578125" style="2" customWidth="1"/>
    <col min="5122" max="5122" width="124.42578125" style="2" customWidth="1"/>
    <col min="5123" max="5123" width="0" style="2" hidden="1" customWidth="1"/>
    <col min="5124" max="5124" width="21.85546875" style="2" customWidth="1"/>
    <col min="5125" max="5125" width="18.140625" style="2" customWidth="1"/>
    <col min="5126" max="5126" width="28.5703125" style="2" customWidth="1"/>
    <col min="5127" max="5127" width="11.140625" style="2" customWidth="1"/>
    <col min="5128" max="5128" width="24.5703125" style="2" customWidth="1"/>
    <col min="5129" max="5129" width="21.42578125" style="2" customWidth="1"/>
    <col min="5130" max="5130" width="23.5703125" style="2" customWidth="1"/>
    <col min="5131" max="5134" width="18.7109375" style="2" customWidth="1"/>
    <col min="5135" max="5135" width="16.5703125" style="2" customWidth="1"/>
    <col min="5136" max="5136" width="17.28515625" style="2" customWidth="1"/>
    <col min="5137" max="5137" width="15.42578125" style="2" customWidth="1"/>
    <col min="5138" max="5138" width="15.140625" style="2" customWidth="1"/>
    <col min="5139" max="5139" width="17.7109375" style="2" customWidth="1"/>
    <col min="5140" max="5140" width="12" style="2" customWidth="1"/>
    <col min="5141" max="5141" width="9.140625" style="2"/>
    <col min="5142" max="5142" width="11.7109375" style="2" customWidth="1"/>
    <col min="5143" max="5143" width="12.5703125" style="2" customWidth="1"/>
    <col min="5144" max="5144" width="12.28515625" style="2" customWidth="1"/>
    <col min="5145" max="5376" width="9.140625" style="2"/>
    <col min="5377" max="5377" width="24.42578125" style="2" customWidth="1"/>
    <col min="5378" max="5378" width="124.42578125" style="2" customWidth="1"/>
    <col min="5379" max="5379" width="0" style="2" hidden="1" customWidth="1"/>
    <col min="5380" max="5380" width="21.85546875" style="2" customWidth="1"/>
    <col min="5381" max="5381" width="18.140625" style="2" customWidth="1"/>
    <col min="5382" max="5382" width="28.5703125" style="2" customWidth="1"/>
    <col min="5383" max="5383" width="11.140625" style="2" customWidth="1"/>
    <col min="5384" max="5384" width="24.5703125" style="2" customWidth="1"/>
    <col min="5385" max="5385" width="21.42578125" style="2" customWidth="1"/>
    <col min="5386" max="5386" width="23.5703125" style="2" customWidth="1"/>
    <col min="5387" max="5390" width="18.7109375" style="2" customWidth="1"/>
    <col min="5391" max="5391" width="16.5703125" style="2" customWidth="1"/>
    <col min="5392" max="5392" width="17.28515625" style="2" customWidth="1"/>
    <col min="5393" max="5393" width="15.42578125" style="2" customWidth="1"/>
    <col min="5394" max="5394" width="15.140625" style="2" customWidth="1"/>
    <col min="5395" max="5395" width="17.7109375" style="2" customWidth="1"/>
    <col min="5396" max="5396" width="12" style="2" customWidth="1"/>
    <col min="5397" max="5397" width="9.140625" style="2"/>
    <col min="5398" max="5398" width="11.7109375" style="2" customWidth="1"/>
    <col min="5399" max="5399" width="12.5703125" style="2" customWidth="1"/>
    <col min="5400" max="5400" width="12.28515625" style="2" customWidth="1"/>
    <col min="5401" max="5632" width="9.140625" style="2"/>
    <col min="5633" max="5633" width="24.42578125" style="2" customWidth="1"/>
    <col min="5634" max="5634" width="124.42578125" style="2" customWidth="1"/>
    <col min="5635" max="5635" width="0" style="2" hidden="1" customWidth="1"/>
    <col min="5636" max="5636" width="21.85546875" style="2" customWidth="1"/>
    <col min="5637" max="5637" width="18.140625" style="2" customWidth="1"/>
    <col min="5638" max="5638" width="28.5703125" style="2" customWidth="1"/>
    <col min="5639" max="5639" width="11.140625" style="2" customWidth="1"/>
    <col min="5640" max="5640" width="24.5703125" style="2" customWidth="1"/>
    <col min="5641" max="5641" width="21.42578125" style="2" customWidth="1"/>
    <col min="5642" max="5642" width="23.5703125" style="2" customWidth="1"/>
    <col min="5643" max="5646" width="18.7109375" style="2" customWidth="1"/>
    <col min="5647" max="5647" width="16.5703125" style="2" customWidth="1"/>
    <col min="5648" max="5648" width="17.28515625" style="2" customWidth="1"/>
    <col min="5649" max="5649" width="15.42578125" style="2" customWidth="1"/>
    <col min="5650" max="5650" width="15.140625" style="2" customWidth="1"/>
    <col min="5651" max="5651" width="17.7109375" style="2" customWidth="1"/>
    <col min="5652" max="5652" width="12" style="2" customWidth="1"/>
    <col min="5653" max="5653" width="9.140625" style="2"/>
    <col min="5654" max="5654" width="11.7109375" style="2" customWidth="1"/>
    <col min="5655" max="5655" width="12.5703125" style="2" customWidth="1"/>
    <col min="5656" max="5656" width="12.28515625" style="2" customWidth="1"/>
    <col min="5657" max="5888" width="9.140625" style="2"/>
    <col min="5889" max="5889" width="24.42578125" style="2" customWidth="1"/>
    <col min="5890" max="5890" width="124.42578125" style="2" customWidth="1"/>
    <col min="5891" max="5891" width="0" style="2" hidden="1" customWidth="1"/>
    <col min="5892" max="5892" width="21.85546875" style="2" customWidth="1"/>
    <col min="5893" max="5893" width="18.140625" style="2" customWidth="1"/>
    <col min="5894" max="5894" width="28.5703125" style="2" customWidth="1"/>
    <col min="5895" max="5895" width="11.140625" style="2" customWidth="1"/>
    <col min="5896" max="5896" width="24.5703125" style="2" customWidth="1"/>
    <col min="5897" max="5897" width="21.42578125" style="2" customWidth="1"/>
    <col min="5898" max="5898" width="23.5703125" style="2" customWidth="1"/>
    <col min="5899" max="5902" width="18.7109375" style="2" customWidth="1"/>
    <col min="5903" max="5903" width="16.5703125" style="2" customWidth="1"/>
    <col min="5904" max="5904" width="17.28515625" style="2" customWidth="1"/>
    <col min="5905" max="5905" width="15.42578125" style="2" customWidth="1"/>
    <col min="5906" max="5906" width="15.140625" style="2" customWidth="1"/>
    <col min="5907" max="5907" width="17.7109375" style="2" customWidth="1"/>
    <col min="5908" max="5908" width="12" style="2" customWidth="1"/>
    <col min="5909" max="5909" width="9.140625" style="2"/>
    <col min="5910" max="5910" width="11.7109375" style="2" customWidth="1"/>
    <col min="5911" max="5911" width="12.5703125" style="2" customWidth="1"/>
    <col min="5912" max="5912" width="12.28515625" style="2" customWidth="1"/>
    <col min="5913" max="6144" width="9.140625" style="2"/>
    <col min="6145" max="6145" width="24.42578125" style="2" customWidth="1"/>
    <col min="6146" max="6146" width="124.42578125" style="2" customWidth="1"/>
    <col min="6147" max="6147" width="0" style="2" hidden="1" customWidth="1"/>
    <col min="6148" max="6148" width="21.85546875" style="2" customWidth="1"/>
    <col min="6149" max="6149" width="18.140625" style="2" customWidth="1"/>
    <col min="6150" max="6150" width="28.5703125" style="2" customWidth="1"/>
    <col min="6151" max="6151" width="11.140625" style="2" customWidth="1"/>
    <col min="6152" max="6152" width="24.5703125" style="2" customWidth="1"/>
    <col min="6153" max="6153" width="21.42578125" style="2" customWidth="1"/>
    <col min="6154" max="6154" width="23.5703125" style="2" customWidth="1"/>
    <col min="6155" max="6158" width="18.7109375" style="2" customWidth="1"/>
    <col min="6159" max="6159" width="16.5703125" style="2" customWidth="1"/>
    <col min="6160" max="6160" width="17.28515625" style="2" customWidth="1"/>
    <col min="6161" max="6161" width="15.42578125" style="2" customWidth="1"/>
    <col min="6162" max="6162" width="15.140625" style="2" customWidth="1"/>
    <col min="6163" max="6163" width="17.7109375" style="2" customWidth="1"/>
    <col min="6164" max="6164" width="12" style="2" customWidth="1"/>
    <col min="6165" max="6165" width="9.140625" style="2"/>
    <col min="6166" max="6166" width="11.7109375" style="2" customWidth="1"/>
    <col min="6167" max="6167" width="12.5703125" style="2" customWidth="1"/>
    <col min="6168" max="6168" width="12.28515625" style="2" customWidth="1"/>
    <col min="6169" max="6400" width="9.140625" style="2"/>
    <col min="6401" max="6401" width="24.42578125" style="2" customWidth="1"/>
    <col min="6402" max="6402" width="124.42578125" style="2" customWidth="1"/>
    <col min="6403" max="6403" width="0" style="2" hidden="1" customWidth="1"/>
    <col min="6404" max="6404" width="21.85546875" style="2" customWidth="1"/>
    <col min="6405" max="6405" width="18.140625" style="2" customWidth="1"/>
    <col min="6406" max="6406" width="28.5703125" style="2" customWidth="1"/>
    <col min="6407" max="6407" width="11.140625" style="2" customWidth="1"/>
    <col min="6408" max="6408" width="24.5703125" style="2" customWidth="1"/>
    <col min="6409" max="6409" width="21.42578125" style="2" customWidth="1"/>
    <col min="6410" max="6410" width="23.5703125" style="2" customWidth="1"/>
    <col min="6411" max="6414" width="18.7109375" style="2" customWidth="1"/>
    <col min="6415" max="6415" width="16.5703125" style="2" customWidth="1"/>
    <col min="6416" max="6416" width="17.28515625" style="2" customWidth="1"/>
    <col min="6417" max="6417" width="15.42578125" style="2" customWidth="1"/>
    <col min="6418" max="6418" width="15.140625" style="2" customWidth="1"/>
    <col min="6419" max="6419" width="17.7109375" style="2" customWidth="1"/>
    <col min="6420" max="6420" width="12" style="2" customWidth="1"/>
    <col min="6421" max="6421" width="9.140625" style="2"/>
    <col min="6422" max="6422" width="11.7109375" style="2" customWidth="1"/>
    <col min="6423" max="6423" width="12.5703125" style="2" customWidth="1"/>
    <col min="6424" max="6424" width="12.28515625" style="2" customWidth="1"/>
    <col min="6425" max="6656" width="9.140625" style="2"/>
    <col min="6657" max="6657" width="24.42578125" style="2" customWidth="1"/>
    <col min="6658" max="6658" width="124.42578125" style="2" customWidth="1"/>
    <col min="6659" max="6659" width="0" style="2" hidden="1" customWidth="1"/>
    <col min="6660" max="6660" width="21.85546875" style="2" customWidth="1"/>
    <col min="6661" max="6661" width="18.140625" style="2" customWidth="1"/>
    <col min="6662" max="6662" width="28.5703125" style="2" customWidth="1"/>
    <col min="6663" max="6663" width="11.140625" style="2" customWidth="1"/>
    <col min="6664" max="6664" width="24.5703125" style="2" customWidth="1"/>
    <col min="6665" max="6665" width="21.42578125" style="2" customWidth="1"/>
    <col min="6666" max="6666" width="23.5703125" style="2" customWidth="1"/>
    <col min="6667" max="6670" width="18.7109375" style="2" customWidth="1"/>
    <col min="6671" max="6671" width="16.5703125" style="2" customWidth="1"/>
    <col min="6672" max="6672" width="17.28515625" style="2" customWidth="1"/>
    <col min="6673" max="6673" width="15.42578125" style="2" customWidth="1"/>
    <col min="6674" max="6674" width="15.140625" style="2" customWidth="1"/>
    <col min="6675" max="6675" width="17.7109375" style="2" customWidth="1"/>
    <col min="6676" max="6676" width="12" style="2" customWidth="1"/>
    <col min="6677" max="6677" width="9.140625" style="2"/>
    <col min="6678" max="6678" width="11.7109375" style="2" customWidth="1"/>
    <col min="6679" max="6679" width="12.5703125" style="2" customWidth="1"/>
    <col min="6680" max="6680" width="12.28515625" style="2" customWidth="1"/>
    <col min="6681" max="6912" width="9.140625" style="2"/>
    <col min="6913" max="6913" width="24.42578125" style="2" customWidth="1"/>
    <col min="6914" max="6914" width="124.42578125" style="2" customWidth="1"/>
    <col min="6915" max="6915" width="0" style="2" hidden="1" customWidth="1"/>
    <col min="6916" max="6916" width="21.85546875" style="2" customWidth="1"/>
    <col min="6917" max="6917" width="18.140625" style="2" customWidth="1"/>
    <col min="6918" max="6918" width="28.5703125" style="2" customWidth="1"/>
    <col min="6919" max="6919" width="11.140625" style="2" customWidth="1"/>
    <col min="6920" max="6920" width="24.5703125" style="2" customWidth="1"/>
    <col min="6921" max="6921" width="21.42578125" style="2" customWidth="1"/>
    <col min="6922" max="6922" width="23.5703125" style="2" customWidth="1"/>
    <col min="6923" max="6926" width="18.7109375" style="2" customWidth="1"/>
    <col min="6927" max="6927" width="16.5703125" style="2" customWidth="1"/>
    <col min="6928" max="6928" width="17.28515625" style="2" customWidth="1"/>
    <col min="6929" max="6929" width="15.42578125" style="2" customWidth="1"/>
    <col min="6930" max="6930" width="15.140625" style="2" customWidth="1"/>
    <col min="6931" max="6931" width="17.7109375" style="2" customWidth="1"/>
    <col min="6932" max="6932" width="12" style="2" customWidth="1"/>
    <col min="6933" max="6933" width="9.140625" style="2"/>
    <col min="6934" max="6934" width="11.7109375" style="2" customWidth="1"/>
    <col min="6935" max="6935" width="12.5703125" style="2" customWidth="1"/>
    <col min="6936" max="6936" width="12.28515625" style="2" customWidth="1"/>
    <col min="6937" max="7168" width="9.140625" style="2"/>
    <col min="7169" max="7169" width="24.42578125" style="2" customWidth="1"/>
    <col min="7170" max="7170" width="124.42578125" style="2" customWidth="1"/>
    <col min="7171" max="7171" width="0" style="2" hidden="1" customWidth="1"/>
    <col min="7172" max="7172" width="21.85546875" style="2" customWidth="1"/>
    <col min="7173" max="7173" width="18.140625" style="2" customWidth="1"/>
    <col min="7174" max="7174" width="28.5703125" style="2" customWidth="1"/>
    <col min="7175" max="7175" width="11.140625" style="2" customWidth="1"/>
    <col min="7176" max="7176" width="24.5703125" style="2" customWidth="1"/>
    <col min="7177" max="7177" width="21.42578125" style="2" customWidth="1"/>
    <col min="7178" max="7178" width="23.5703125" style="2" customWidth="1"/>
    <col min="7179" max="7182" width="18.7109375" style="2" customWidth="1"/>
    <col min="7183" max="7183" width="16.5703125" style="2" customWidth="1"/>
    <col min="7184" max="7184" width="17.28515625" style="2" customWidth="1"/>
    <col min="7185" max="7185" width="15.42578125" style="2" customWidth="1"/>
    <col min="7186" max="7186" width="15.140625" style="2" customWidth="1"/>
    <col min="7187" max="7187" width="17.7109375" style="2" customWidth="1"/>
    <col min="7188" max="7188" width="12" style="2" customWidth="1"/>
    <col min="7189" max="7189" width="9.140625" style="2"/>
    <col min="7190" max="7190" width="11.7109375" style="2" customWidth="1"/>
    <col min="7191" max="7191" width="12.5703125" style="2" customWidth="1"/>
    <col min="7192" max="7192" width="12.28515625" style="2" customWidth="1"/>
    <col min="7193" max="7424" width="9.140625" style="2"/>
    <col min="7425" max="7425" width="24.42578125" style="2" customWidth="1"/>
    <col min="7426" max="7426" width="124.42578125" style="2" customWidth="1"/>
    <col min="7427" max="7427" width="0" style="2" hidden="1" customWidth="1"/>
    <col min="7428" max="7428" width="21.85546875" style="2" customWidth="1"/>
    <col min="7429" max="7429" width="18.140625" style="2" customWidth="1"/>
    <col min="7430" max="7430" width="28.5703125" style="2" customWidth="1"/>
    <col min="7431" max="7431" width="11.140625" style="2" customWidth="1"/>
    <col min="7432" max="7432" width="24.5703125" style="2" customWidth="1"/>
    <col min="7433" max="7433" width="21.42578125" style="2" customWidth="1"/>
    <col min="7434" max="7434" width="23.5703125" style="2" customWidth="1"/>
    <col min="7435" max="7438" width="18.7109375" style="2" customWidth="1"/>
    <col min="7439" max="7439" width="16.5703125" style="2" customWidth="1"/>
    <col min="7440" max="7440" width="17.28515625" style="2" customWidth="1"/>
    <col min="7441" max="7441" width="15.42578125" style="2" customWidth="1"/>
    <col min="7442" max="7442" width="15.140625" style="2" customWidth="1"/>
    <col min="7443" max="7443" width="17.7109375" style="2" customWidth="1"/>
    <col min="7444" max="7444" width="12" style="2" customWidth="1"/>
    <col min="7445" max="7445" width="9.140625" style="2"/>
    <col min="7446" max="7446" width="11.7109375" style="2" customWidth="1"/>
    <col min="7447" max="7447" width="12.5703125" style="2" customWidth="1"/>
    <col min="7448" max="7448" width="12.28515625" style="2" customWidth="1"/>
    <col min="7449" max="7680" width="9.140625" style="2"/>
    <col min="7681" max="7681" width="24.42578125" style="2" customWidth="1"/>
    <col min="7682" max="7682" width="124.42578125" style="2" customWidth="1"/>
    <col min="7683" max="7683" width="0" style="2" hidden="1" customWidth="1"/>
    <col min="7684" max="7684" width="21.85546875" style="2" customWidth="1"/>
    <col min="7685" max="7685" width="18.140625" style="2" customWidth="1"/>
    <col min="7686" max="7686" width="28.5703125" style="2" customWidth="1"/>
    <col min="7687" max="7687" width="11.140625" style="2" customWidth="1"/>
    <col min="7688" max="7688" width="24.5703125" style="2" customWidth="1"/>
    <col min="7689" max="7689" width="21.42578125" style="2" customWidth="1"/>
    <col min="7690" max="7690" width="23.5703125" style="2" customWidth="1"/>
    <col min="7691" max="7694" width="18.7109375" style="2" customWidth="1"/>
    <col min="7695" max="7695" width="16.5703125" style="2" customWidth="1"/>
    <col min="7696" max="7696" width="17.28515625" style="2" customWidth="1"/>
    <col min="7697" max="7697" width="15.42578125" style="2" customWidth="1"/>
    <col min="7698" max="7698" width="15.140625" style="2" customWidth="1"/>
    <col min="7699" max="7699" width="17.7109375" style="2" customWidth="1"/>
    <col min="7700" max="7700" width="12" style="2" customWidth="1"/>
    <col min="7701" max="7701" width="9.140625" style="2"/>
    <col min="7702" max="7702" width="11.7109375" style="2" customWidth="1"/>
    <col min="7703" max="7703" width="12.5703125" style="2" customWidth="1"/>
    <col min="7704" max="7704" width="12.28515625" style="2" customWidth="1"/>
    <col min="7705" max="7936" width="9.140625" style="2"/>
    <col min="7937" max="7937" width="24.42578125" style="2" customWidth="1"/>
    <col min="7938" max="7938" width="124.42578125" style="2" customWidth="1"/>
    <col min="7939" max="7939" width="0" style="2" hidden="1" customWidth="1"/>
    <col min="7940" max="7940" width="21.85546875" style="2" customWidth="1"/>
    <col min="7941" max="7941" width="18.140625" style="2" customWidth="1"/>
    <col min="7942" max="7942" width="28.5703125" style="2" customWidth="1"/>
    <col min="7943" max="7943" width="11.140625" style="2" customWidth="1"/>
    <col min="7944" max="7944" width="24.5703125" style="2" customWidth="1"/>
    <col min="7945" max="7945" width="21.42578125" style="2" customWidth="1"/>
    <col min="7946" max="7946" width="23.5703125" style="2" customWidth="1"/>
    <col min="7947" max="7950" width="18.7109375" style="2" customWidth="1"/>
    <col min="7951" max="7951" width="16.5703125" style="2" customWidth="1"/>
    <col min="7952" max="7952" width="17.28515625" style="2" customWidth="1"/>
    <col min="7953" max="7953" width="15.42578125" style="2" customWidth="1"/>
    <col min="7954" max="7954" width="15.140625" style="2" customWidth="1"/>
    <col min="7955" max="7955" width="17.7109375" style="2" customWidth="1"/>
    <col min="7956" max="7956" width="12" style="2" customWidth="1"/>
    <col min="7957" max="7957" width="9.140625" style="2"/>
    <col min="7958" max="7958" width="11.7109375" style="2" customWidth="1"/>
    <col min="7959" max="7959" width="12.5703125" style="2" customWidth="1"/>
    <col min="7960" max="7960" width="12.28515625" style="2" customWidth="1"/>
    <col min="7961" max="8192" width="9.140625" style="2"/>
    <col min="8193" max="8193" width="24.42578125" style="2" customWidth="1"/>
    <col min="8194" max="8194" width="124.42578125" style="2" customWidth="1"/>
    <col min="8195" max="8195" width="0" style="2" hidden="1" customWidth="1"/>
    <col min="8196" max="8196" width="21.85546875" style="2" customWidth="1"/>
    <col min="8197" max="8197" width="18.140625" style="2" customWidth="1"/>
    <col min="8198" max="8198" width="28.5703125" style="2" customWidth="1"/>
    <col min="8199" max="8199" width="11.140625" style="2" customWidth="1"/>
    <col min="8200" max="8200" width="24.5703125" style="2" customWidth="1"/>
    <col min="8201" max="8201" width="21.42578125" style="2" customWidth="1"/>
    <col min="8202" max="8202" width="23.5703125" style="2" customWidth="1"/>
    <col min="8203" max="8206" width="18.7109375" style="2" customWidth="1"/>
    <col min="8207" max="8207" width="16.5703125" style="2" customWidth="1"/>
    <col min="8208" max="8208" width="17.28515625" style="2" customWidth="1"/>
    <col min="8209" max="8209" width="15.42578125" style="2" customWidth="1"/>
    <col min="8210" max="8210" width="15.140625" style="2" customWidth="1"/>
    <col min="8211" max="8211" width="17.7109375" style="2" customWidth="1"/>
    <col min="8212" max="8212" width="12" style="2" customWidth="1"/>
    <col min="8213" max="8213" width="9.140625" style="2"/>
    <col min="8214" max="8214" width="11.7109375" style="2" customWidth="1"/>
    <col min="8215" max="8215" width="12.5703125" style="2" customWidth="1"/>
    <col min="8216" max="8216" width="12.28515625" style="2" customWidth="1"/>
    <col min="8217" max="8448" width="9.140625" style="2"/>
    <col min="8449" max="8449" width="24.42578125" style="2" customWidth="1"/>
    <col min="8450" max="8450" width="124.42578125" style="2" customWidth="1"/>
    <col min="8451" max="8451" width="0" style="2" hidden="1" customWidth="1"/>
    <col min="8452" max="8452" width="21.85546875" style="2" customWidth="1"/>
    <col min="8453" max="8453" width="18.140625" style="2" customWidth="1"/>
    <col min="8454" max="8454" width="28.5703125" style="2" customWidth="1"/>
    <col min="8455" max="8455" width="11.140625" style="2" customWidth="1"/>
    <col min="8456" max="8456" width="24.5703125" style="2" customWidth="1"/>
    <col min="8457" max="8457" width="21.42578125" style="2" customWidth="1"/>
    <col min="8458" max="8458" width="23.5703125" style="2" customWidth="1"/>
    <col min="8459" max="8462" width="18.7109375" style="2" customWidth="1"/>
    <col min="8463" max="8463" width="16.5703125" style="2" customWidth="1"/>
    <col min="8464" max="8464" width="17.28515625" style="2" customWidth="1"/>
    <col min="8465" max="8465" width="15.42578125" style="2" customWidth="1"/>
    <col min="8466" max="8466" width="15.140625" style="2" customWidth="1"/>
    <col min="8467" max="8467" width="17.7109375" style="2" customWidth="1"/>
    <col min="8468" max="8468" width="12" style="2" customWidth="1"/>
    <col min="8469" max="8469" width="9.140625" style="2"/>
    <col min="8470" max="8470" width="11.7109375" style="2" customWidth="1"/>
    <col min="8471" max="8471" width="12.5703125" style="2" customWidth="1"/>
    <col min="8472" max="8472" width="12.28515625" style="2" customWidth="1"/>
    <col min="8473" max="8704" width="9.140625" style="2"/>
    <col min="8705" max="8705" width="24.42578125" style="2" customWidth="1"/>
    <col min="8706" max="8706" width="124.42578125" style="2" customWidth="1"/>
    <col min="8707" max="8707" width="0" style="2" hidden="1" customWidth="1"/>
    <col min="8708" max="8708" width="21.85546875" style="2" customWidth="1"/>
    <col min="8709" max="8709" width="18.140625" style="2" customWidth="1"/>
    <col min="8710" max="8710" width="28.5703125" style="2" customWidth="1"/>
    <col min="8711" max="8711" width="11.140625" style="2" customWidth="1"/>
    <col min="8712" max="8712" width="24.5703125" style="2" customWidth="1"/>
    <col min="8713" max="8713" width="21.42578125" style="2" customWidth="1"/>
    <col min="8714" max="8714" width="23.5703125" style="2" customWidth="1"/>
    <col min="8715" max="8718" width="18.7109375" style="2" customWidth="1"/>
    <col min="8719" max="8719" width="16.5703125" style="2" customWidth="1"/>
    <col min="8720" max="8720" width="17.28515625" style="2" customWidth="1"/>
    <col min="8721" max="8721" width="15.42578125" style="2" customWidth="1"/>
    <col min="8722" max="8722" width="15.140625" style="2" customWidth="1"/>
    <col min="8723" max="8723" width="17.7109375" style="2" customWidth="1"/>
    <col min="8724" max="8724" width="12" style="2" customWidth="1"/>
    <col min="8725" max="8725" width="9.140625" style="2"/>
    <col min="8726" max="8726" width="11.7109375" style="2" customWidth="1"/>
    <col min="8727" max="8727" width="12.5703125" style="2" customWidth="1"/>
    <col min="8728" max="8728" width="12.28515625" style="2" customWidth="1"/>
    <col min="8729" max="8960" width="9.140625" style="2"/>
    <col min="8961" max="8961" width="24.42578125" style="2" customWidth="1"/>
    <col min="8962" max="8962" width="124.42578125" style="2" customWidth="1"/>
    <col min="8963" max="8963" width="0" style="2" hidden="1" customWidth="1"/>
    <col min="8964" max="8964" width="21.85546875" style="2" customWidth="1"/>
    <col min="8965" max="8965" width="18.140625" style="2" customWidth="1"/>
    <col min="8966" max="8966" width="28.5703125" style="2" customWidth="1"/>
    <col min="8967" max="8967" width="11.140625" style="2" customWidth="1"/>
    <col min="8968" max="8968" width="24.5703125" style="2" customWidth="1"/>
    <col min="8969" max="8969" width="21.42578125" style="2" customWidth="1"/>
    <col min="8970" max="8970" width="23.5703125" style="2" customWidth="1"/>
    <col min="8971" max="8974" width="18.7109375" style="2" customWidth="1"/>
    <col min="8975" max="8975" width="16.5703125" style="2" customWidth="1"/>
    <col min="8976" max="8976" width="17.28515625" style="2" customWidth="1"/>
    <col min="8977" max="8977" width="15.42578125" style="2" customWidth="1"/>
    <col min="8978" max="8978" width="15.140625" style="2" customWidth="1"/>
    <col min="8979" max="8979" width="17.7109375" style="2" customWidth="1"/>
    <col min="8980" max="8980" width="12" style="2" customWidth="1"/>
    <col min="8981" max="8981" width="9.140625" style="2"/>
    <col min="8982" max="8982" width="11.7109375" style="2" customWidth="1"/>
    <col min="8983" max="8983" width="12.5703125" style="2" customWidth="1"/>
    <col min="8984" max="8984" width="12.28515625" style="2" customWidth="1"/>
    <col min="8985" max="9216" width="9.140625" style="2"/>
    <col min="9217" max="9217" width="24.42578125" style="2" customWidth="1"/>
    <col min="9218" max="9218" width="124.42578125" style="2" customWidth="1"/>
    <col min="9219" max="9219" width="0" style="2" hidden="1" customWidth="1"/>
    <col min="9220" max="9220" width="21.85546875" style="2" customWidth="1"/>
    <col min="9221" max="9221" width="18.140625" style="2" customWidth="1"/>
    <col min="9222" max="9222" width="28.5703125" style="2" customWidth="1"/>
    <col min="9223" max="9223" width="11.140625" style="2" customWidth="1"/>
    <col min="9224" max="9224" width="24.5703125" style="2" customWidth="1"/>
    <col min="9225" max="9225" width="21.42578125" style="2" customWidth="1"/>
    <col min="9226" max="9226" width="23.5703125" style="2" customWidth="1"/>
    <col min="9227" max="9230" width="18.7109375" style="2" customWidth="1"/>
    <col min="9231" max="9231" width="16.5703125" style="2" customWidth="1"/>
    <col min="9232" max="9232" width="17.28515625" style="2" customWidth="1"/>
    <col min="9233" max="9233" width="15.42578125" style="2" customWidth="1"/>
    <col min="9234" max="9234" width="15.140625" style="2" customWidth="1"/>
    <col min="9235" max="9235" width="17.7109375" style="2" customWidth="1"/>
    <col min="9236" max="9236" width="12" style="2" customWidth="1"/>
    <col min="9237" max="9237" width="9.140625" style="2"/>
    <col min="9238" max="9238" width="11.7109375" style="2" customWidth="1"/>
    <col min="9239" max="9239" width="12.5703125" style="2" customWidth="1"/>
    <col min="9240" max="9240" width="12.28515625" style="2" customWidth="1"/>
    <col min="9241" max="9472" width="9.140625" style="2"/>
    <col min="9473" max="9473" width="24.42578125" style="2" customWidth="1"/>
    <col min="9474" max="9474" width="124.42578125" style="2" customWidth="1"/>
    <col min="9475" max="9475" width="0" style="2" hidden="1" customWidth="1"/>
    <col min="9476" max="9476" width="21.85546875" style="2" customWidth="1"/>
    <col min="9477" max="9477" width="18.140625" style="2" customWidth="1"/>
    <col min="9478" max="9478" width="28.5703125" style="2" customWidth="1"/>
    <col min="9479" max="9479" width="11.140625" style="2" customWidth="1"/>
    <col min="9480" max="9480" width="24.5703125" style="2" customWidth="1"/>
    <col min="9481" max="9481" width="21.42578125" style="2" customWidth="1"/>
    <col min="9482" max="9482" width="23.5703125" style="2" customWidth="1"/>
    <col min="9483" max="9486" width="18.7109375" style="2" customWidth="1"/>
    <col min="9487" max="9487" width="16.5703125" style="2" customWidth="1"/>
    <col min="9488" max="9488" width="17.28515625" style="2" customWidth="1"/>
    <col min="9489" max="9489" width="15.42578125" style="2" customWidth="1"/>
    <col min="9490" max="9490" width="15.140625" style="2" customWidth="1"/>
    <col min="9491" max="9491" width="17.7109375" style="2" customWidth="1"/>
    <col min="9492" max="9492" width="12" style="2" customWidth="1"/>
    <col min="9493" max="9493" width="9.140625" style="2"/>
    <col min="9494" max="9494" width="11.7109375" style="2" customWidth="1"/>
    <col min="9495" max="9495" width="12.5703125" style="2" customWidth="1"/>
    <col min="9496" max="9496" width="12.28515625" style="2" customWidth="1"/>
    <col min="9497" max="9728" width="9.140625" style="2"/>
    <col min="9729" max="9729" width="24.42578125" style="2" customWidth="1"/>
    <col min="9730" max="9730" width="124.42578125" style="2" customWidth="1"/>
    <col min="9731" max="9731" width="0" style="2" hidden="1" customWidth="1"/>
    <col min="9732" max="9732" width="21.85546875" style="2" customWidth="1"/>
    <col min="9733" max="9733" width="18.140625" style="2" customWidth="1"/>
    <col min="9734" max="9734" width="28.5703125" style="2" customWidth="1"/>
    <col min="9735" max="9735" width="11.140625" style="2" customWidth="1"/>
    <col min="9736" max="9736" width="24.5703125" style="2" customWidth="1"/>
    <col min="9737" max="9737" width="21.42578125" style="2" customWidth="1"/>
    <col min="9738" max="9738" width="23.5703125" style="2" customWidth="1"/>
    <col min="9739" max="9742" width="18.7109375" style="2" customWidth="1"/>
    <col min="9743" max="9743" width="16.5703125" style="2" customWidth="1"/>
    <col min="9744" max="9744" width="17.28515625" style="2" customWidth="1"/>
    <col min="9745" max="9745" width="15.42578125" style="2" customWidth="1"/>
    <col min="9746" max="9746" width="15.140625" style="2" customWidth="1"/>
    <col min="9747" max="9747" width="17.7109375" style="2" customWidth="1"/>
    <col min="9748" max="9748" width="12" style="2" customWidth="1"/>
    <col min="9749" max="9749" width="9.140625" style="2"/>
    <col min="9750" max="9750" width="11.7109375" style="2" customWidth="1"/>
    <col min="9751" max="9751" width="12.5703125" style="2" customWidth="1"/>
    <col min="9752" max="9752" width="12.28515625" style="2" customWidth="1"/>
    <col min="9753" max="9984" width="9.140625" style="2"/>
    <col min="9985" max="9985" width="24.42578125" style="2" customWidth="1"/>
    <col min="9986" max="9986" width="124.42578125" style="2" customWidth="1"/>
    <col min="9987" max="9987" width="0" style="2" hidden="1" customWidth="1"/>
    <col min="9988" max="9988" width="21.85546875" style="2" customWidth="1"/>
    <col min="9989" max="9989" width="18.140625" style="2" customWidth="1"/>
    <col min="9990" max="9990" width="28.5703125" style="2" customWidth="1"/>
    <col min="9991" max="9991" width="11.140625" style="2" customWidth="1"/>
    <col min="9992" max="9992" width="24.5703125" style="2" customWidth="1"/>
    <col min="9993" max="9993" width="21.42578125" style="2" customWidth="1"/>
    <col min="9994" max="9994" width="23.5703125" style="2" customWidth="1"/>
    <col min="9995" max="9998" width="18.7109375" style="2" customWidth="1"/>
    <col min="9999" max="9999" width="16.5703125" style="2" customWidth="1"/>
    <col min="10000" max="10000" width="17.28515625" style="2" customWidth="1"/>
    <col min="10001" max="10001" width="15.42578125" style="2" customWidth="1"/>
    <col min="10002" max="10002" width="15.140625" style="2" customWidth="1"/>
    <col min="10003" max="10003" width="17.7109375" style="2" customWidth="1"/>
    <col min="10004" max="10004" width="12" style="2" customWidth="1"/>
    <col min="10005" max="10005" width="9.140625" style="2"/>
    <col min="10006" max="10006" width="11.7109375" style="2" customWidth="1"/>
    <col min="10007" max="10007" width="12.5703125" style="2" customWidth="1"/>
    <col min="10008" max="10008" width="12.28515625" style="2" customWidth="1"/>
    <col min="10009" max="10240" width="9.140625" style="2"/>
    <col min="10241" max="10241" width="24.42578125" style="2" customWidth="1"/>
    <col min="10242" max="10242" width="124.42578125" style="2" customWidth="1"/>
    <col min="10243" max="10243" width="0" style="2" hidden="1" customWidth="1"/>
    <col min="10244" max="10244" width="21.85546875" style="2" customWidth="1"/>
    <col min="10245" max="10245" width="18.140625" style="2" customWidth="1"/>
    <col min="10246" max="10246" width="28.5703125" style="2" customWidth="1"/>
    <col min="10247" max="10247" width="11.140625" style="2" customWidth="1"/>
    <col min="10248" max="10248" width="24.5703125" style="2" customWidth="1"/>
    <col min="10249" max="10249" width="21.42578125" style="2" customWidth="1"/>
    <col min="10250" max="10250" width="23.5703125" style="2" customWidth="1"/>
    <col min="10251" max="10254" width="18.7109375" style="2" customWidth="1"/>
    <col min="10255" max="10255" width="16.5703125" style="2" customWidth="1"/>
    <col min="10256" max="10256" width="17.28515625" style="2" customWidth="1"/>
    <col min="10257" max="10257" width="15.42578125" style="2" customWidth="1"/>
    <col min="10258" max="10258" width="15.140625" style="2" customWidth="1"/>
    <col min="10259" max="10259" width="17.7109375" style="2" customWidth="1"/>
    <col min="10260" max="10260" width="12" style="2" customWidth="1"/>
    <col min="10261" max="10261" width="9.140625" style="2"/>
    <col min="10262" max="10262" width="11.7109375" style="2" customWidth="1"/>
    <col min="10263" max="10263" width="12.5703125" style="2" customWidth="1"/>
    <col min="10264" max="10264" width="12.28515625" style="2" customWidth="1"/>
    <col min="10265" max="10496" width="9.140625" style="2"/>
    <col min="10497" max="10497" width="24.42578125" style="2" customWidth="1"/>
    <col min="10498" max="10498" width="124.42578125" style="2" customWidth="1"/>
    <col min="10499" max="10499" width="0" style="2" hidden="1" customWidth="1"/>
    <col min="10500" max="10500" width="21.85546875" style="2" customWidth="1"/>
    <col min="10501" max="10501" width="18.140625" style="2" customWidth="1"/>
    <col min="10502" max="10502" width="28.5703125" style="2" customWidth="1"/>
    <col min="10503" max="10503" width="11.140625" style="2" customWidth="1"/>
    <col min="10504" max="10504" width="24.5703125" style="2" customWidth="1"/>
    <col min="10505" max="10505" width="21.42578125" style="2" customWidth="1"/>
    <col min="10506" max="10506" width="23.5703125" style="2" customWidth="1"/>
    <col min="10507" max="10510" width="18.7109375" style="2" customWidth="1"/>
    <col min="10511" max="10511" width="16.5703125" style="2" customWidth="1"/>
    <col min="10512" max="10512" width="17.28515625" style="2" customWidth="1"/>
    <col min="10513" max="10513" width="15.42578125" style="2" customWidth="1"/>
    <col min="10514" max="10514" width="15.140625" style="2" customWidth="1"/>
    <col min="10515" max="10515" width="17.7109375" style="2" customWidth="1"/>
    <col min="10516" max="10516" width="12" style="2" customWidth="1"/>
    <col min="10517" max="10517" width="9.140625" style="2"/>
    <col min="10518" max="10518" width="11.7109375" style="2" customWidth="1"/>
    <col min="10519" max="10519" width="12.5703125" style="2" customWidth="1"/>
    <col min="10520" max="10520" width="12.28515625" style="2" customWidth="1"/>
    <col min="10521" max="10752" width="9.140625" style="2"/>
    <col min="10753" max="10753" width="24.42578125" style="2" customWidth="1"/>
    <col min="10754" max="10754" width="124.42578125" style="2" customWidth="1"/>
    <col min="10755" max="10755" width="0" style="2" hidden="1" customWidth="1"/>
    <col min="10756" max="10756" width="21.85546875" style="2" customWidth="1"/>
    <col min="10757" max="10757" width="18.140625" style="2" customWidth="1"/>
    <col min="10758" max="10758" width="28.5703125" style="2" customWidth="1"/>
    <col min="10759" max="10759" width="11.140625" style="2" customWidth="1"/>
    <col min="10760" max="10760" width="24.5703125" style="2" customWidth="1"/>
    <col min="10761" max="10761" width="21.42578125" style="2" customWidth="1"/>
    <col min="10762" max="10762" width="23.5703125" style="2" customWidth="1"/>
    <col min="10763" max="10766" width="18.7109375" style="2" customWidth="1"/>
    <col min="10767" max="10767" width="16.5703125" style="2" customWidth="1"/>
    <col min="10768" max="10768" width="17.28515625" style="2" customWidth="1"/>
    <col min="10769" max="10769" width="15.42578125" style="2" customWidth="1"/>
    <col min="10770" max="10770" width="15.140625" style="2" customWidth="1"/>
    <col min="10771" max="10771" width="17.7109375" style="2" customWidth="1"/>
    <col min="10772" max="10772" width="12" style="2" customWidth="1"/>
    <col min="10773" max="10773" width="9.140625" style="2"/>
    <col min="10774" max="10774" width="11.7109375" style="2" customWidth="1"/>
    <col min="10775" max="10775" width="12.5703125" style="2" customWidth="1"/>
    <col min="10776" max="10776" width="12.28515625" style="2" customWidth="1"/>
    <col min="10777" max="11008" width="9.140625" style="2"/>
    <col min="11009" max="11009" width="24.42578125" style="2" customWidth="1"/>
    <col min="11010" max="11010" width="124.42578125" style="2" customWidth="1"/>
    <col min="11011" max="11011" width="0" style="2" hidden="1" customWidth="1"/>
    <col min="11012" max="11012" width="21.85546875" style="2" customWidth="1"/>
    <col min="11013" max="11013" width="18.140625" style="2" customWidth="1"/>
    <col min="11014" max="11014" width="28.5703125" style="2" customWidth="1"/>
    <col min="11015" max="11015" width="11.140625" style="2" customWidth="1"/>
    <col min="11016" max="11016" width="24.5703125" style="2" customWidth="1"/>
    <col min="11017" max="11017" width="21.42578125" style="2" customWidth="1"/>
    <col min="11018" max="11018" width="23.5703125" style="2" customWidth="1"/>
    <col min="11019" max="11022" width="18.7109375" style="2" customWidth="1"/>
    <col min="11023" max="11023" width="16.5703125" style="2" customWidth="1"/>
    <col min="11024" max="11024" width="17.28515625" style="2" customWidth="1"/>
    <col min="11025" max="11025" width="15.42578125" style="2" customWidth="1"/>
    <col min="11026" max="11026" width="15.140625" style="2" customWidth="1"/>
    <col min="11027" max="11027" width="17.7109375" style="2" customWidth="1"/>
    <col min="11028" max="11028" width="12" style="2" customWidth="1"/>
    <col min="11029" max="11029" width="9.140625" style="2"/>
    <col min="11030" max="11030" width="11.7109375" style="2" customWidth="1"/>
    <col min="11031" max="11031" width="12.5703125" style="2" customWidth="1"/>
    <col min="11032" max="11032" width="12.28515625" style="2" customWidth="1"/>
    <col min="11033" max="11264" width="9.140625" style="2"/>
    <col min="11265" max="11265" width="24.42578125" style="2" customWidth="1"/>
    <col min="11266" max="11266" width="124.42578125" style="2" customWidth="1"/>
    <col min="11267" max="11267" width="0" style="2" hidden="1" customWidth="1"/>
    <col min="11268" max="11268" width="21.85546875" style="2" customWidth="1"/>
    <col min="11269" max="11269" width="18.140625" style="2" customWidth="1"/>
    <col min="11270" max="11270" width="28.5703125" style="2" customWidth="1"/>
    <col min="11271" max="11271" width="11.140625" style="2" customWidth="1"/>
    <col min="11272" max="11272" width="24.5703125" style="2" customWidth="1"/>
    <col min="11273" max="11273" width="21.42578125" style="2" customWidth="1"/>
    <col min="11274" max="11274" width="23.5703125" style="2" customWidth="1"/>
    <col min="11275" max="11278" width="18.7109375" style="2" customWidth="1"/>
    <col min="11279" max="11279" width="16.5703125" style="2" customWidth="1"/>
    <col min="11280" max="11280" width="17.28515625" style="2" customWidth="1"/>
    <col min="11281" max="11281" width="15.42578125" style="2" customWidth="1"/>
    <col min="11282" max="11282" width="15.140625" style="2" customWidth="1"/>
    <col min="11283" max="11283" width="17.7109375" style="2" customWidth="1"/>
    <col min="11284" max="11284" width="12" style="2" customWidth="1"/>
    <col min="11285" max="11285" width="9.140625" style="2"/>
    <col min="11286" max="11286" width="11.7109375" style="2" customWidth="1"/>
    <col min="11287" max="11287" width="12.5703125" style="2" customWidth="1"/>
    <col min="11288" max="11288" width="12.28515625" style="2" customWidth="1"/>
    <col min="11289" max="11520" width="9.140625" style="2"/>
    <col min="11521" max="11521" width="24.42578125" style="2" customWidth="1"/>
    <col min="11522" max="11522" width="124.42578125" style="2" customWidth="1"/>
    <col min="11523" max="11523" width="0" style="2" hidden="1" customWidth="1"/>
    <col min="11524" max="11524" width="21.85546875" style="2" customWidth="1"/>
    <col min="11525" max="11525" width="18.140625" style="2" customWidth="1"/>
    <col min="11526" max="11526" width="28.5703125" style="2" customWidth="1"/>
    <col min="11527" max="11527" width="11.140625" style="2" customWidth="1"/>
    <col min="11528" max="11528" width="24.5703125" style="2" customWidth="1"/>
    <col min="11529" max="11529" width="21.42578125" style="2" customWidth="1"/>
    <col min="11530" max="11530" width="23.5703125" style="2" customWidth="1"/>
    <col min="11531" max="11534" width="18.7109375" style="2" customWidth="1"/>
    <col min="11535" max="11535" width="16.5703125" style="2" customWidth="1"/>
    <col min="11536" max="11536" width="17.28515625" style="2" customWidth="1"/>
    <col min="11537" max="11537" width="15.42578125" style="2" customWidth="1"/>
    <col min="11538" max="11538" width="15.140625" style="2" customWidth="1"/>
    <col min="11539" max="11539" width="17.7109375" style="2" customWidth="1"/>
    <col min="11540" max="11540" width="12" style="2" customWidth="1"/>
    <col min="11541" max="11541" width="9.140625" style="2"/>
    <col min="11542" max="11542" width="11.7109375" style="2" customWidth="1"/>
    <col min="11543" max="11543" width="12.5703125" style="2" customWidth="1"/>
    <col min="11544" max="11544" width="12.28515625" style="2" customWidth="1"/>
    <col min="11545" max="11776" width="9.140625" style="2"/>
    <col min="11777" max="11777" width="24.42578125" style="2" customWidth="1"/>
    <col min="11778" max="11778" width="124.42578125" style="2" customWidth="1"/>
    <col min="11779" max="11779" width="0" style="2" hidden="1" customWidth="1"/>
    <col min="11780" max="11780" width="21.85546875" style="2" customWidth="1"/>
    <col min="11781" max="11781" width="18.140625" style="2" customWidth="1"/>
    <col min="11782" max="11782" width="28.5703125" style="2" customWidth="1"/>
    <col min="11783" max="11783" width="11.140625" style="2" customWidth="1"/>
    <col min="11784" max="11784" width="24.5703125" style="2" customWidth="1"/>
    <col min="11785" max="11785" width="21.42578125" style="2" customWidth="1"/>
    <col min="11786" max="11786" width="23.5703125" style="2" customWidth="1"/>
    <col min="11787" max="11790" width="18.7109375" style="2" customWidth="1"/>
    <col min="11791" max="11791" width="16.5703125" style="2" customWidth="1"/>
    <col min="11792" max="11792" width="17.28515625" style="2" customWidth="1"/>
    <col min="11793" max="11793" width="15.42578125" style="2" customWidth="1"/>
    <col min="11794" max="11794" width="15.140625" style="2" customWidth="1"/>
    <col min="11795" max="11795" width="17.7109375" style="2" customWidth="1"/>
    <col min="11796" max="11796" width="12" style="2" customWidth="1"/>
    <col min="11797" max="11797" width="9.140625" style="2"/>
    <col min="11798" max="11798" width="11.7109375" style="2" customWidth="1"/>
    <col min="11799" max="11799" width="12.5703125" style="2" customWidth="1"/>
    <col min="11800" max="11800" width="12.28515625" style="2" customWidth="1"/>
    <col min="11801" max="12032" width="9.140625" style="2"/>
    <col min="12033" max="12033" width="24.42578125" style="2" customWidth="1"/>
    <col min="12034" max="12034" width="124.42578125" style="2" customWidth="1"/>
    <col min="12035" max="12035" width="0" style="2" hidden="1" customWidth="1"/>
    <col min="12036" max="12036" width="21.85546875" style="2" customWidth="1"/>
    <col min="12037" max="12037" width="18.140625" style="2" customWidth="1"/>
    <col min="12038" max="12038" width="28.5703125" style="2" customWidth="1"/>
    <col min="12039" max="12039" width="11.140625" style="2" customWidth="1"/>
    <col min="12040" max="12040" width="24.5703125" style="2" customWidth="1"/>
    <col min="12041" max="12041" width="21.42578125" style="2" customWidth="1"/>
    <col min="12042" max="12042" width="23.5703125" style="2" customWidth="1"/>
    <col min="12043" max="12046" width="18.7109375" style="2" customWidth="1"/>
    <col min="12047" max="12047" width="16.5703125" style="2" customWidth="1"/>
    <col min="12048" max="12048" width="17.28515625" style="2" customWidth="1"/>
    <col min="12049" max="12049" width="15.42578125" style="2" customWidth="1"/>
    <col min="12050" max="12050" width="15.140625" style="2" customWidth="1"/>
    <col min="12051" max="12051" width="17.7109375" style="2" customWidth="1"/>
    <col min="12052" max="12052" width="12" style="2" customWidth="1"/>
    <col min="12053" max="12053" width="9.140625" style="2"/>
    <col min="12054" max="12054" width="11.7109375" style="2" customWidth="1"/>
    <col min="12055" max="12055" width="12.5703125" style="2" customWidth="1"/>
    <col min="12056" max="12056" width="12.28515625" style="2" customWidth="1"/>
    <col min="12057" max="12288" width="9.140625" style="2"/>
    <col min="12289" max="12289" width="24.42578125" style="2" customWidth="1"/>
    <col min="12290" max="12290" width="124.42578125" style="2" customWidth="1"/>
    <col min="12291" max="12291" width="0" style="2" hidden="1" customWidth="1"/>
    <col min="12292" max="12292" width="21.85546875" style="2" customWidth="1"/>
    <col min="12293" max="12293" width="18.140625" style="2" customWidth="1"/>
    <col min="12294" max="12294" width="28.5703125" style="2" customWidth="1"/>
    <col min="12295" max="12295" width="11.140625" style="2" customWidth="1"/>
    <col min="12296" max="12296" width="24.5703125" style="2" customWidth="1"/>
    <col min="12297" max="12297" width="21.42578125" style="2" customWidth="1"/>
    <col min="12298" max="12298" width="23.5703125" style="2" customWidth="1"/>
    <col min="12299" max="12302" width="18.7109375" style="2" customWidth="1"/>
    <col min="12303" max="12303" width="16.5703125" style="2" customWidth="1"/>
    <col min="12304" max="12304" width="17.28515625" style="2" customWidth="1"/>
    <col min="12305" max="12305" width="15.42578125" style="2" customWidth="1"/>
    <col min="12306" max="12306" width="15.140625" style="2" customWidth="1"/>
    <col min="12307" max="12307" width="17.7109375" style="2" customWidth="1"/>
    <col min="12308" max="12308" width="12" style="2" customWidth="1"/>
    <col min="12309" max="12309" width="9.140625" style="2"/>
    <col min="12310" max="12310" width="11.7109375" style="2" customWidth="1"/>
    <col min="12311" max="12311" width="12.5703125" style="2" customWidth="1"/>
    <col min="12312" max="12312" width="12.28515625" style="2" customWidth="1"/>
    <col min="12313" max="12544" width="9.140625" style="2"/>
    <col min="12545" max="12545" width="24.42578125" style="2" customWidth="1"/>
    <col min="12546" max="12546" width="124.42578125" style="2" customWidth="1"/>
    <col min="12547" max="12547" width="0" style="2" hidden="1" customWidth="1"/>
    <col min="12548" max="12548" width="21.85546875" style="2" customWidth="1"/>
    <col min="12549" max="12549" width="18.140625" style="2" customWidth="1"/>
    <col min="12550" max="12550" width="28.5703125" style="2" customWidth="1"/>
    <col min="12551" max="12551" width="11.140625" style="2" customWidth="1"/>
    <col min="12552" max="12552" width="24.5703125" style="2" customWidth="1"/>
    <col min="12553" max="12553" width="21.42578125" style="2" customWidth="1"/>
    <col min="12554" max="12554" width="23.5703125" style="2" customWidth="1"/>
    <col min="12555" max="12558" width="18.7109375" style="2" customWidth="1"/>
    <col min="12559" max="12559" width="16.5703125" style="2" customWidth="1"/>
    <col min="12560" max="12560" width="17.28515625" style="2" customWidth="1"/>
    <col min="12561" max="12561" width="15.42578125" style="2" customWidth="1"/>
    <col min="12562" max="12562" width="15.140625" style="2" customWidth="1"/>
    <col min="12563" max="12563" width="17.7109375" style="2" customWidth="1"/>
    <col min="12564" max="12564" width="12" style="2" customWidth="1"/>
    <col min="12565" max="12565" width="9.140625" style="2"/>
    <col min="12566" max="12566" width="11.7109375" style="2" customWidth="1"/>
    <col min="12567" max="12567" width="12.5703125" style="2" customWidth="1"/>
    <col min="12568" max="12568" width="12.28515625" style="2" customWidth="1"/>
    <col min="12569" max="12800" width="9.140625" style="2"/>
    <col min="12801" max="12801" width="24.42578125" style="2" customWidth="1"/>
    <col min="12802" max="12802" width="124.42578125" style="2" customWidth="1"/>
    <col min="12803" max="12803" width="0" style="2" hidden="1" customWidth="1"/>
    <col min="12804" max="12804" width="21.85546875" style="2" customWidth="1"/>
    <col min="12805" max="12805" width="18.140625" style="2" customWidth="1"/>
    <col min="12806" max="12806" width="28.5703125" style="2" customWidth="1"/>
    <col min="12807" max="12807" width="11.140625" style="2" customWidth="1"/>
    <col min="12808" max="12808" width="24.5703125" style="2" customWidth="1"/>
    <col min="12809" max="12809" width="21.42578125" style="2" customWidth="1"/>
    <col min="12810" max="12810" width="23.5703125" style="2" customWidth="1"/>
    <col min="12811" max="12814" width="18.7109375" style="2" customWidth="1"/>
    <col min="12815" max="12815" width="16.5703125" style="2" customWidth="1"/>
    <col min="12816" max="12816" width="17.28515625" style="2" customWidth="1"/>
    <col min="12817" max="12817" width="15.42578125" style="2" customWidth="1"/>
    <col min="12818" max="12818" width="15.140625" style="2" customWidth="1"/>
    <col min="12819" max="12819" width="17.7109375" style="2" customWidth="1"/>
    <col min="12820" max="12820" width="12" style="2" customWidth="1"/>
    <col min="12821" max="12821" width="9.140625" style="2"/>
    <col min="12822" max="12822" width="11.7109375" style="2" customWidth="1"/>
    <col min="12823" max="12823" width="12.5703125" style="2" customWidth="1"/>
    <col min="12824" max="12824" width="12.28515625" style="2" customWidth="1"/>
    <col min="12825" max="13056" width="9.140625" style="2"/>
    <col min="13057" max="13057" width="24.42578125" style="2" customWidth="1"/>
    <col min="13058" max="13058" width="124.42578125" style="2" customWidth="1"/>
    <col min="13059" max="13059" width="0" style="2" hidden="1" customWidth="1"/>
    <col min="13060" max="13060" width="21.85546875" style="2" customWidth="1"/>
    <col min="13061" max="13061" width="18.140625" style="2" customWidth="1"/>
    <col min="13062" max="13062" width="28.5703125" style="2" customWidth="1"/>
    <col min="13063" max="13063" width="11.140625" style="2" customWidth="1"/>
    <col min="13064" max="13064" width="24.5703125" style="2" customWidth="1"/>
    <col min="13065" max="13065" width="21.42578125" style="2" customWidth="1"/>
    <col min="13066" max="13066" width="23.5703125" style="2" customWidth="1"/>
    <col min="13067" max="13070" width="18.7109375" style="2" customWidth="1"/>
    <col min="13071" max="13071" width="16.5703125" style="2" customWidth="1"/>
    <col min="13072" max="13072" width="17.28515625" style="2" customWidth="1"/>
    <col min="13073" max="13073" width="15.42578125" style="2" customWidth="1"/>
    <col min="13074" max="13074" width="15.140625" style="2" customWidth="1"/>
    <col min="13075" max="13075" width="17.7109375" style="2" customWidth="1"/>
    <col min="13076" max="13076" width="12" style="2" customWidth="1"/>
    <col min="13077" max="13077" width="9.140625" style="2"/>
    <col min="13078" max="13078" width="11.7109375" style="2" customWidth="1"/>
    <col min="13079" max="13079" width="12.5703125" style="2" customWidth="1"/>
    <col min="13080" max="13080" width="12.28515625" style="2" customWidth="1"/>
    <col min="13081" max="13312" width="9.140625" style="2"/>
    <col min="13313" max="13313" width="24.42578125" style="2" customWidth="1"/>
    <col min="13314" max="13314" width="124.42578125" style="2" customWidth="1"/>
    <col min="13315" max="13315" width="0" style="2" hidden="1" customWidth="1"/>
    <col min="13316" max="13316" width="21.85546875" style="2" customWidth="1"/>
    <col min="13317" max="13317" width="18.140625" style="2" customWidth="1"/>
    <col min="13318" max="13318" width="28.5703125" style="2" customWidth="1"/>
    <col min="13319" max="13319" width="11.140625" style="2" customWidth="1"/>
    <col min="13320" max="13320" width="24.5703125" style="2" customWidth="1"/>
    <col min="13321" max="13321" width="21.42578125" style="2" customWidth="1"/>
    <col min="13322" max="13322" width="23.5703125" style="2" customWidth="1"/>
    <col min="13323" max="13326" width="18.7109375" style="2" customWidth="1"/>
    <col min="13327" max="13327" width="16.5703125" style="2" customWidth="1"/>
    <col min="13328" max="13328" width="17.28515625" style="2" customWidth="1"/>
    <col min="13329" max="13329" width="15.42578125" style="2" customWidth="1"/>
    <col min="13330" max="13330" width="15.140625" style="2" customWidth="1"/>
    <col min="13331" max="13331" width="17.7109375" style="2" customWidth="1"/>
    <col min="13332" max="13332" width="12" style="2" customWidth="1"/>
    <col min="13333" max="13333" width="9.140625" style="2"/>
    <col min="13334" max="13334" width="11.7109375" style="2" customWidth="1"/>
    <col min="13335" max="13335" width="12.5703125" style="2" customWidth="1"/>
    <col min="13336" max="13336" width="12.28515625" style="2" customWidth="1"/>
    <col min="13337" max="13568" width="9.140625" style="2"/>
    <col min="13569" max="13569" width="24.42578125" style="2" customWidth="1"/>
    <col min="13570" max="13570" width="124.42578125" style="2" customWidth="1"/>
    <col min="13571" max="13571" width="0" style="2" hidden="1" customWidth="1"/>
    <col min="13572" max="13572" width="21.85546875" style="2" customWidth="1"/>
    <col min="13573" max="13573" width="18.140625" style="2" customWidth="1"/>
    <col min="13574" max="13574" width="28.5703125" style="2" customWidth="1"/>
    <col min="13575" max="13575" width="11.140625" style="2" customWidth="1"/>
    <col min="13576" max="13576" width="24.5703125" style="2" customWidth="1"/>
    <col min="13577" max="13577" width="21.42578125" style="2" customWidth="1"/>
    <col min="13578" max="13578" width="23.5703125" style="2" customWidth="1"/>
    <col min="13579" max="13582" width="18.7109375" style="2" customWidth="1"/>
    <col min="13583" max="13583" width="16.5703125" style="2" customWidth="1"/>
    <col min="13584" max="13584" width="17.28515625" style="2" customWidth="1"/>
    <col min="13585" max="13585" width="15.42578125" style="2" customWidth="1"/>
    <col min="13586" max="13586" width="15.140625" style="2" customWidth="1"/>
    <col min="13587" max="13587" width="17.7109375" style="2" customWidth="1"/>
    <col min="13588" max="13588" width="12" style="2" customWidth="1"/>
    <col min="13589" max="13589" width="9.140625" style="2"/>
    <col min="13590" max="13590" width="11.7109375" style="2" customWidth="1"/>
    <col min="13591" max="13591" width="12.5703125" style="2" customWidth="1"/>
    <col min="13592" max="13592" width="12.28515625" style="2" customWidth="1"/>
    <col min="13593" max="13824" width="9.140625" style="2"/>
    <col min="13825" max="13825" width="24.42578125" style="2" customWidth="1"/>
    <col min="13826" max="13826" width="124.42578125" style="2" customWidth="1"/>
    <col min="13827" max="13827" width="0" style="2" hidden="1" customWidth="1"/>
    <col min="13828" max="13828" width="21.85546875" style="2" customWidth="1"/>
    <col min="13829" max="13829" width="18.140625" style="2" customWidth="1"/>
    <col min="13830" max="13830" width="28.5703125" style="2" customWidth="1"/>
    <col min="13831" max="13831" width="11.140625" style="2" customWidth="1"/>
    <col min="13832" max="13832" width="24.5703125" style="2" customWidth="1"/>
    <col min="13833" max="13833" width="21.42578125" style="2" customWidth="1"/>
    <col min="13834" max="13834" width="23.5703125" style="2" customWidth="1"/>
    <col min="13835" max="13838" width="18.7109375" style="2" customWidth="1"/>
    <col min="13839" max="13839" width="16.5703125" style="2" customWidth="1"/>
    <col min="13840" max="13840" width="17.28515625" style="2" customWidth="1"/>
    <col min="13841" max="13841" width="15.42578125" style="2" customWidth="1"/>
    <col min="13842" max="13842" width="15.140625" style="2" customWidth="1"/>
    <col min="13843" max="13843" width="17.7109375" style="2" customWidth="1"/>
    <col min="13844" max="13844" width="12" style="2" customWidth="1"/>
    <col min="13845" max="13845" width="9.140625" style="2"/>
    <col min="13846" max="13846" width="11.7109375" style="2" customWidth="1"/>
    <col min="13847" max="13847" width="12.5703125" style="2" customWidth="1"/>
    <col min="13848" max="13848" width="12.28515625" style="2" customWidth="1"/>
    <col min="13849" max="14080" width="9.140625" style="2"/>
    <col min="14081" max="14081" width="24.42578125" style="2" customWidth="1"/>
    <col min="14082" max="14082" width="124.42578125" style="2" customWidth="1"/>
    <col min="14083" max="14083" width="0" style="2" hidden="1" customWidth="1"/>
    <col min="14084" max="14084" width="21.85546875" style="2" customWidth="1"/>
    <col min="14085" max="14085" width="18.140625" style="2" customWidth="1"/>
    <col min="14086" max="14086" width="28.5703125" style="2" customWidth="1"/>
    <col min="14087" max="14087" width="11.140625" style="2" customWidth="1"/>
    <col min="14088" max="14088" width="24.5703125" style="2" customWidth="1"/>
    <col min="14089" max="14089" width="21.42578125" style="2" customWidth="1"/>
    <col min="14090" max="14090" width="23.5703125" style="2" customWidth="1"/>
    <col min="14091" max="14094" width="18.7109375" style="2" customWidth="1"/>
    <col min="14095" max="14095" width="16.5703125" style="2" customWidth="1"/>
    <col min="14096" max="14096" width="17.28515625" style="2" customWidth="1"/>
    <col min="14097" max="14097" width="15.42578125" style="2" customWidth="1"/>
    <col min="14098" max="14098" width="15.140625" style="2" customWidth="1"/>
    <col min="14099" max="14099" width="17.7109375" style="2" customWidth="1"/>
    <col min="14100" max="14100" width="12" style="2" customWidth="1"/>
    <col min="14101" max="14101" width="9.140625" style="2"/>
    <col min="14102" max="14102" width="11.7109375" style="2" customWidth="1"/>
    <col min="14103" max="14103" width="12.5703125" style="2" customWidth="1"/>
    <col min="14104" max="14104" width="12.28515625" style="2" customWidth="1"/>
    <col min="14105" max="14336" width="9.140625" style="2"/>
    <col min="14337" max="14337" width="24.42578125" style="2" customWidth="1"/>
    <col min="14338" max="14338" width="124.42578125" style="2" customWidth="1"/>
    <col min="14339" max="14339" width="0" style="2" hidden="1" customWidth="1"/>
    <col min="14340" max="14340" width="21.85546875" style="2" customWidth="1"/>
    <col min="14341" max="14341" width="18.140625" style="2" customWidth="1"/>
    <col min="14342" max="14342" width="28.5703125" style="2" customWidth="1"/>
    <col min="14343" max="14343" width="11.140625" style="2" customWidth="1"/>
    <col min="14344" max="14344" width="24.5703125" style="2" customWidth="1"/>
    <col min="14345" max="14345" width="21.42578125" style="2" customWidth="1"/>
    <col min="14346" max="14346" width="23.5703125" style="2" customWidth="1"/>
    <col min="14347" max="14350" width="18.7109375" style="2" customWidth="1"/>
    <col min="14351" max="14351" width="16.5703125" style="2" customWidth="1"/>
    <col min="14352" max="14352" width="17.28515625" style="2" customWidth="1"/>
    <col min="14353" max="14353" width="15.42578125" style="2" customWidth="1"/>
    <col min="14354" max="14354" width="15.140625" style="2" customWidth="1"/>
    <col min="14355" max="14355" width="17.7109375" style="2" customWidth="1"/>
    <col min="14356" max="14356" width="12" style="2" customWidth="1"/>
    <col min="14357" max="14357" width="9.140625" style="2"/>
    <col min="14358" max="14358" width="11.7109375" style="2" customWidth="1"/>
    <col min="14359" max="14359" width="12.5703125" style="2" customWidth="1"/>
    <col min="14360" max="14360" width="12.28515625" style="2" customWidth="1"/>
    <col min="14361" max="14592" width="9.140625" style="2"/>
    <col min="14593" max="14593" width="24.42578125" style="2" customWidth="1"/>
    <col min="14594" max="14594" width="124.42578125" style="2" customWidth="1"/>
    <col min="14595" max="14595" width="0" style="2" hidden="1" customWidth="1"/>
    <col min="14596" max="14596" width="21.85546875" style="2" customWidth="1"/>
    <col min="14597" max="14597" width="18.140625" style="2" customWidth="1"/>
    <col min="14598" max="14598" width="28.5703125" style="2" customWidth="1"/>
    <col min="14599" max="14599" width="11.140625" style="2" customWidth="1"/>
    <col min="14600" max="14600" width="24.5703125" style="2" customWidth="1"/>
    <col min="14601" max="14601" width="21.42578125" style="2" customWidth="1"/>
    <col min="14602" max="14602" width="23.5703125" style="2" customWidth="1"/>
    <col min="14603" max="14606" width="18.7109375" style="2" customWidth="1"/>
    <col min="14607" max="14607" width="16.5703125" style="2" customWidth="1"/>
    <col min="14608" max="14608" width="17.28515625" style="2" customWidth="1"/>
    <col min="14609" max="14609" width="15.42578125" style="2" customWidth="1"/>
    <col min="14610" max="14610" width="15.140625" style="2" customWidth="1"/>
    <col min="14611" max="14611" width="17.7109375" style="2" customWidth="1"/>
    <col min="14612" max="14612" width="12" style="2" customWidth="1"/>
    <col min="14613" max="14613" width="9.140625" style="2"/>
    <col min="14614" max="14614" width="11.7109375" style="2" customWidth="1"/>
    <col min="14615" max="14615" width="12.5703125" style="2" customWidth="1"/>
    <col min="14616" max="14616" width="12.28515625" style="2" customWidth="1"/>
    <col min="14617" max="14848" width="9.140625" style="2"/>
    <col min="14849" max="14849" width="24.42578125" style="2" customWidth="1"/>
    <col min="14850" max="14850" width="124.42578125" style="2" customWidth="1"/>
    <col min="14851" max="14851" width="0" style="2" hidden="1" customWidth="1"/>
    <col min="14852" max="14852" width="21.85546875" style="2" customWidth="1"/>
    <col min="14853" max="14853" width="18.140625" style="2" customWidth="1"/>
    <col min="14854" max="14854" width="28.5703125" style="2" customWidth="1"/>
    <col min="14855" max="14855" width="11.140625" style="2" customWidth="1"/>
    <col min="14856" max="14856" width="24.5703125" style="2" customWidth="1"/>
    <col min="14857" max="14857" width="21.42578125" style="2" customWidth="1"/>
    <col min="14858" max="14858" width="23.5703125" style="2" customWidth="1"/>
    <col min="14859" max="14862" width="18.7109375" style="2" customWidth="1"/>
    <col min="14863" max="14863" width="16.5703125" style="2" customWidth="1"/>
    <col min="14864" max="14864" width="17.28515625" style="2" customWidth="1"/>
    <col min="14865" max="14865" width="15.42578125" style="2" customWidth="1"/>
    <col min="14866" max="14866" width="15.140625" style="2" customWidth="1"/>
    <col min="14867" max="14867" width="17.7109375" style="2" customWidth="1"/>
    <col min="14868" max="14868" width="12" style="2" customWidth="1"/>
    <col min="14869" max="14869" width="9.140625" style="2"/>
    <col min="14870" max="14870" width="11.7109375" style="2" customWidth="1"/>
    <col min="14871" max="14871" width="12.5703125" style="2" customWidth="1"/>
    <col min="14872" max="14872" width="12.28515625" style="2" customWidth="1"/>
    <col min="14873" max="15104" width="9.140625" style="2"/>
    <col min="15105" max="15105" width="24.42578125" style="2" customWidth="1"/>
    <col min="15106" max="15106" width="124.42578125" style="2" customWidth="1"/>
    <col min="15107" max="15107" width="0" style="2" hidden="1" customWidth="1"/>
    <col min="15108" max="15108" width="21.85546875" style="2" customWidth="1"/>
    <col min="15109" max="15109" width="18.140625" style="2" customWidth="1"/>
    <col min="15110" max="15110" width="28.5703125" style="2" customWidth="1"/>
    <col min="15111" max="15111" width="11.140625" style="2" customWidth="1"/>
    <col min="15112" max="15112" width="24.5703125" style="2" customWidth="1"/>
    <col min="15113" max="15113" width="21.42578125" style="2" customWidth="1"/>
    <col min="15114" max="15114" width="23.5703125" style="2" customWidth="1"/>
    <col min="15115" max="15118" width="18.7109375" style="2" customWidth="1"/>
    <col min="15119" max="15119" width="16.5703125" style="2" customWidth="1"/>
    <col min="15120" max="15120" width="17.28515625" style="2" customWidth="1"/>
    <col min="15121" max="15121" width="15.42578125" style="2" customWidth="1"/>
    <col min="15122" max="15122" width="15.140625" style="2" customWidth="1"/>
    <col min="15123" max="15123" width="17.7109375" style="2" customWidth="1"/>
    <col min="15124" max="15124" width="12" style="2" customWidth="1"/>
    <col min="15125" max="15125" width="9.140625" style="2"/>
    <col min="15126" max="15126" width="11.7109375" style="2" customWidth="1"/>
    <col min="15127" max="15127" width="12.5703125" style="2" customWidth="1"/>
    <col min="15128" max="15128" width="12.28515625" style="2" customWidth="1"/>
    <col min="15129" max="15360" width="9.140625" style="2"/>
    <col min="15361" max="15361" width="24.42578125" style="2" customWidth="1"/>
    <col min="15362" max="15362" width="124.42578125" style="2" customWidth="1"/>
    <col min="15363" max="15363" width="0" style="2" hidden="1" customWidth="1"/>
    <col min="15364" max="15364" width="21.85546875" style="2" customWidth="1"/>
    <col min="15365" max="15365" width="18.140625" style="2" customWidth="1"/>
    <col min="15366" max="15366" width="28.5703125" style="2" customWidth="1"/>
    <col min="15367" max="15367" width="11.140625" style="2" customWidth="1"/>
    <col min="15368" max="15368" width="24.5703125" style="2" customWidth="1"/>
    <col min="15369" max="15369" width="21.42578125" style="2" customWidth="1"/>
    <col min="15370" max="15370" width="23.5703125" style="2" customWidth="1"/>
    <col min="15371" max="15374" width="18.7109375" style="2" customWidth="1"/>
    <col min="15375" max="15375" width="16.5703125" style="2" customWidth="1"/>
    <col min="15376" max="15376" width="17.28515625" style="2" customWidth="1"/>
    <col min="15377" max="15377" width="15.42578125" style="2" customWidth="1"/>
    <col min="15378" max="15378" width="15.140625" style="2" customWidth="1"/>
    <col min="15379" max="15379" width="17.7109375" style="2" customWidth="1"/>
    <col min="15380" max="15380" width="12" style="2" customWidth="1"/>
    <col min="15381" max="15381" width="9.140625" style="2"/>
    <col min="15382" max="15382" width="11.7109375" style="2" customWidth="1"/>
    <col min="15383" max="15383" width="12.5703125" style="2" customWidth="1"/>
    <col min="15384" max="15384" width="12.28515625" style="2" customWidth="1"/>
    <col min="15385" max="15616" width="9.140625" style="2"/>
    <col min="15617" max="15617" width="24.42578125" style="2" customWidth="1"/>
    <col min="15618" max="15618" width="124.42578125" style="2" customWidth="1"/>
    <col min="15619" max="15619" width="0" style="2" hidden="1" customWidth="1"/>
    <col min="15620" max="15620" width="21.85546875" style="2" customWidth="1"/>
    <col min="15621" max="15621" width="18.140625" style="2" customWidth="1"/>
    <col min="15622" max="15622" width="28.5703125" style="2" customWidth="1"/>
    <col min="15623" max="15623" width="11.140625" style="2" customWidth="1"/>
    <col min="15624" max="15624" width="24.5703125" style="2" customWidth="1"/>
    <col min="15625" max="15625" width="21.42578125" style="2" customWidth="1"/>
    <col min="15626" max="15626" width="23.5703125" style="2" customWidth="1"/>
    <col min="15627" max="15630" width="18.7109375" style="2" customWidth="1"/>
    <col min="15631" max="15631" width="16.5703125" style="2" customWidth="1"/>
    <col min="15632" max="15632" width="17.28515625" style="2" customWidth="1"/>
    <col min="15633" max="15633" width="15.42578125" style="2" customWidth="1"/>
    <col min="15634" max="15634" width="15.140625" style="2" customWidth="1"/>
    <col min="15635" max="15635" width="17.7109375" style="2" customWidth="1"/>
    <col min="15636" max="15636" width="12" style="2" customWidth="1"/>
    <col min="15637" max="15637" width="9.140625" style="2"/>
    <col min="15638" max="15638" width="11.7109375" style="2" customWidth="1"/>
    <col min="15639" max="15639" width="12.5703125" style="2" customWidth="1"/>
    <col min="15640" max="15640" width="12.28515625" style="2" customWidth="1"/>
    <col min="15641" max="15872" width="9.140625" style="2"/>
    <col min="15873" max="15873" width="24.42578125" style="2" customWidth="1"/>
    <col min="15874" max="15874" width="124.42578125" style="2" customWidth="1"/>
    <col min="15875" max="15875" width="0" style="2" hidden="1" customWidth="1"/>
    <col min="15876" max="15876" width="21.85546875" style="2" customWidth="1"/>
    <col min="15877" max="15877" width="18.140625" style="2" customWidth="1"/>
    <col min="15878" max="15878" width="28.5703125" style="2" customWidth="1"/>
    <col min="15879" max="15879" width="11.140625" style="2" customWidth="1"/>
    <col min="15880" max="15880" width="24.5703125" style="2" customWidth="1"/>
    <col min="15881" max="15881" width="21.42578125" style="2" customWidth="1"/>
    <col min="15882" max="15882" width="23.5703125" style="2" customWidth="1"/>
    <col min="15883" max="15886" width="18.7109375" style="2" customWidth="1"/>
    <col min="15887" max="15887" width="16.5703125" style="2" customWidth="1"/>
    <col min="15888" max="15888" width="17.28515625" style="2" customWidth="1"/>
    <col min="15889" max="15889" width="15.42578125" style="2" customWidth="1"/>
    <col min="15890" max="15890" width="15.140625" style="2" customWidth="1"/>
    <col min="15891" max="15891" width="17.7109375" style="2" customWidth="1"/>
    <col min="15892" max="15892" width="12" style="2" customWidth="1"/>
    <col min="15893" max="15893" width="9.140625" style="2"/>
    <col min="15894" max="15894" width="11.7109375" style="2" customWidth="1"/>
    <col min="15895" max="15895" width="12.5703125" style="2" customWidth="1"/>
    <col min="15896" max="15896" width="12.28515625" style="2" customWidth="1"/>
    <col min="15897" max="16128" width="9.140625" style="2"/>
    <col min="16129" max="16129" width="24.42578125" style="2" customWidth="1"/>
    <col min="16130" max="16130" width="124.42578125" style="2" customWidth="1"/>
    <col min="16131" max="16131" width="0" style="2" hidden="1" customWidth="1"/>
    <col min="16132" max="16132" width="21.85546875" style="2" customWidth="1"/>
    <col min="16133" max="16133" width="18.140625" style="2" customWidth="1"/>
    <col min="16134" max="16134" width="28.5703125" style="2" customWidth="1"/>
    <col min="16135" max="16135" width="11.140625" style="2" customWidth="1"/>
    <col min="16136" max="16136" width="24.5703125" style="2" customWidth="1"/>
    <col min="16137" max="16137" width="21.42578125" style="2" customWidth="1"/>
    <col min="16138" max="16138" width="23.5703125" style="2" customWidth="1"/>
    <col min="16139" max="16142" width="18.7109375" style="2" customWidth="1"/>
    <col min="16143" max="16143" width="16.5703125" style="2" customWidth="1"/>
    <col min="16144" max="16144" width="17.28515625" style="2" customWidth="1"/>
    <col min="16145" max="16145" width="15.42578125" style="2" customWidth="1"/>
    <col min="16146" max="16146" width="15.140625" style="2" customWidth="1"/>
    <col min="16147" max="16147" width="17.7109375" style="2" customWidth="1"/>
    <col min="16148" max="16148" width="12" style="2" customWidth="1"/>
    <col min="16149" max="16149" width="9.140625" style="2"/>
    <col min="16150" max="16150" width="11.7109375" style="2" customWidth="1"/>
    <col min="16151" max="16151" width="12.5703125" style="2" customWidth="1"/>
    <col min="16152" max="16152" width="12.28515625" style="2" customWidth="1"/>
    <col min="16153" max="16384" width="9.140625" style="2"/>
  </cols>
  <sheetData>
    <row r="1" spans="1:16" ht="38.25" customHeight="1">
      <c r="A1" s="1"/>
      <c r="B1" s="159" t="s">
        <v>523</v>
      </c>
      <c r="C1" s="159"/>
      <c r="D1" s="159"/>
      <c r="E1" s="159"/>
    </row>
    <row r="2" spans="1:16" ht="42" customHeight="1">
      <c r="A2" s="4"/>
      <c r="B2" s="160" t="s">
        <v>519</v>
      </c>
      <c r="C2" s="160"/>
      <c r="D2" s="160"/>
      <c r="E2" s="160"/>
    </row>
    <row r="3" spans="1:16" ht="27.75" customHeight="1">
      <c r="A3" s="4"/>
      <c r="B3" s="161" t="s">
        <v>524</v>
      </c>
      <c r="C3" s="161"/>
      <c r="D3" s="161"/>
      <c r="E3" s="161"/>
      <c r="F3" s="5"/>
      <c r="G3" s="5"/>
      <c r="H3" s="5"/>
    </row>
    <row r="4" spans="1:16" ht="33.75" customHeight="1">
      <c r="A4" s="1"/>
      <c r="B4" s="161" t="s">
        <v>495</v>
      </c>
      <c r="C4" s="161"/>
      <c r="D4" s="161"/>
      <c r="E4" s="161"/>
    </row>
    <row r="5" spans="1:16" ht="33.75" customHeight="1">
      <c r="A5" s="1"/>
      <c r="B5" s="6"/>
      <c r="C5" s="6"/>
      <c r="D5" s="6"/>
      <c r="E5" s="6"/>
    </row>
    <row r="6" spans="1:16" ht="31.5" customHeight="1">
      <c r="D6" s="7"/>
    </row>
    <row r="7" spans="1:16" ht="36" customHeight="1">
      <c r="A7" s="8"/>
      <c r="B7" s="9" t="s">
        <v>489</v>
      </c>
      <c r="C7" s="10"/>
      <c r="D7" s="10"/>
      <c r="E7" s="10"/>
    </row>
    <row r="8" spans="1:16" ht="35.25" customHeight="1">
      <c r="A8" s="11"/>
      <c r="B8" s="12" t="s">
        <v>490</v>
      </c>
      <c r="C8" s="11"/>
      <c r="D8" s="13"/>
      <c r="E8" s="13"/>
    </row>
    <row r="9" spans="1:16" ht="30.75" customHeight="1">
      <c r="A9" s="5"/>
      <c r="B9" s="14" t="s">
        <v>521</v>
      </c>
      <c r="C9" s="5"/>
      <c r="D9" s="15"/>
      <c r="E9" s="115" t="s">
        <v>522</v>
      </c>
      <c r="K9" s="16"/>
      <c r="L9" s="16"/>
      <c r="M9" s="16"/>
      <c r="N9" s="16"/>
    </row>
    <row r="10" spans="1:16" ht="22.5" customHeight="1">
      <c r="A10" s="5"/>
      <c r="B10" s="17" t="s">
        <v>491</v>
      </c>
      <c r="C10" s="5"/>
      <c r="D10" s="5"/>
      <c r="E10" s="15"/>
    </row>
    <row r="11" spans="1:16" ht="22.5" customHeight="1">
      <c r="A11" s="5"/>
      <c r="B11" s="17"/>
      <c r="C11" s="5"/>
      <c r="D11" s="5"/>
      <c r="E11" s="15"/>
    </row>
    <row r="12" spans="1:16" ht="24" customHeight="1">
      <c r="C12" s="18"/>
      <c r="D12" s="19"/>
    </row>
    <row r="13" spans="1:16" ht="44.25" customHeight="1">
      <c r="A13" s="20" t="s">
        <v>422</v>
      </c>
      <c r="B13" s="162" t="s">
        <v>423</v>
      </c>
      <c r="C13" s="163"/>
      <c r="D13" s="150" t="s">
        <v>424</v>
      </c>
      <c r="E13" s="150"/>
      <c r="F13" s="147" t="s">
        <v>492</v>
      </c>
      <c r="G13" s="148"/>
      <c r="H13" s="149"/>
      <c r="I13" s="21" t="s">
        <v>493</v>
      </c>
      <c r="J13" s="150" t="s">
        <v>494</v>
      </c>
      <c r="K13" s="22"/>
      <c r="L13" s="22"/>
      <c r="M13" s="23"/>
      <c r="N13" s="151" t="s">
        <v>496</v>
      </c>
      <c r="O13" s="151" t="s">
        <v>497</v>
      </c>
      <c r="P13" s="153" t="s">
        <v>498</v>
      </c>
    </row>
    <row r="14" spans="1:16" ht="56.25" customHeight="1">
      <c r="A14" s="155" t="s">
        <v>421</v>
      </c>
      <c r="B14" s="156"/>
      <c r="C14" s="24"/>
      <c r="D14" s="150"/>
      <c r="E14" s="150"/>
      <c r="F14" s="157"/>
      <c r="G14" s="158"/>
      <c r="H14" s="25"/>
      <c r="I14" s="26"/>
      <c r="J14" s="150"/>
      <c r="K14" s="22"/>
      <c r="L14" s="22"/>
      <c r="M14" s="27"/>
      <c r="N14" s="152"/>
      <c r="O14" s="152"/>
      <c r="P14" s="154"/>
    </row>
    <row r="15" spans="1:16" ht="51.75" customHeight="1">
      <c r="A15" s="28" t="s">
        <v>0</v>
      </c>
      <c r="B15" s="29" t="s">
        <v>453</v>
      </c>
      <c r="C15" s="29" t="s">
        <v>1</v>
      </c>
      <c r="D15" s="132">
        <v>650</v>
      </c>
      <c r="E15" s="133"/>
      <c r="F15" s="127">
        <v>600</v>
      </c>
      <c r="G15" s="127"/>
      <c r="H15" s="30"/>
      <c r="I15" s="31">
        <f t="shared" ref="I15:I34" si="0">F15-D15</f>
        <v>-50</v>
      </c>
      <c r="J15" s="32">
        <f t="shared" ref="J15:J34" si="1">D15*105.3/100</f>
        <v>684.45</v>
      </c>
      <c r="K15" s="33">
        <v>630</v>
      </c>
      <c r="L15" s="33"/>
      <c r="M15" s="33">
        <v>630</v>
      </c>
      <c r="N15" s="32"/>
      <c r="O15" s="32">
        <v>1000</v>
      </c>
      <c r="P15" s="32">
        <v>700</v>
      </c>
    </row>
    <row r="16" spans="1:16" ht="51.75" customHeight="1">
      <c r="A16" s="28" t="s">
        <v>0</v>
      </c>
      <c r="B16" s="29" t="s">
        <v>454</v>
      </c>
      <c r="C16" s="29" t="s">
        <v>2</v>
      </c>
      <c r="D16" s="132">
        <v>600</v>
      </c>
      <c r="E16" s="133"/>
      <c r="F16" s="127">
        <v>550</v>
      </c>
      <c r="G16" s="127"/>
      <c r="H16" s="30"/>
      <c r="I16" s="31">
        <f t="shared" si="0"/>
        <v>-50</v>
      </c>
      <c r="J16" s="32">
        <f t="shared" si="1"/>
        <v>631.79999999999995</v>
      </c>
      <c r="K16" s="33">
        <v>580</v>
      </c>
      <c r="L16" s="33"/>
      <c r="M16" s="33">
        <v>580</v>
      </c>
      <c r="N16" s="32">
        <v>700</v>
      </c>
      <c r="O16" s="32">
        <v>550</v>
      </c>
      <c r="P16" s="32">
        <v>600</v>
      </c>
    </row>
    <row r="17" spans="1:16" s="35" customFormat="1" ht="51.75" customHeight="1">
      <c r="A17" s="28" t="s">
        <v>3</v>
      </c>
      <c r="B17" s="29" t="s">
        <v>455</v>
      </c>
      <c r="C17" s="29" t="s">
        <v>4</v>
      </c>
      <c r="D17" s="132">
        <v>450</v>
      </c>
      <c r="E17" s="133"/>
      <c r="F17" s="127">
        <v>400</v>
      </c>
      <c r="G17" s="127"/>
      <c r="H17" s="30"/>
      <c r="I17" s="31">
        <f t="shared" si="0"/>
        <v>-50</v>
      </c>
      <c r="J17" s="32">
        <f t="shared" si="1"/>
        <v>473.85</v>
      </c>
      <c r="K17" s="34">
        <v>420</v>
      </c>
      <c r="L17" s="34"/>
      <c r="M17" s="34">
        <v>420</v>
      </c>
      <c r="N17" s="32">
        <v>700</v>
      </c>
      <c r="O17" s="32">
        <v>415</v>
      </c>
      <c r="P17" s="32">
        <v>400</v>
      </c>
    </row>
    <row r="18" spans="1:16" s="35" customFormat="1" ht="51.75" customHeight="1">
      <c r="A18" s="28" t="s">
        <v>5</v>
      </c>
      <c r="B18" s="29" t="s">
        <v>456</v>
      </c>
      <c r="C18" s="29" t="s">
        <v>6</v>
      </c>
      <c r="D18" s="132">
        <v>470</v>
      </c>
      <c r="E18" s="133"/>
      <c r="F18" s="127">
        <v>490</v>
      </c>
      <c r="G18" s="127"/>
      <c r="H18" s="30"/>
      <c r="I18" s="31">
        <f t="shared" si="0"/>
        <v>20</v>
      </c>
      <c r="J18" s="32">
        <f t="shared" si="1"/>
        <v>494.91</v>
      </c>
      <c r="K18" s="34">
        <v>475</v>
      </c>
      <c r="L18" s="34"/>
      <c r="M18" s="34">
        <v>470</v>
      </c>
      <c r="N18" s="32">
        <v>700</v>
      </c>
      <c r="O18" s="32">
        <v>153</v>
      </c>
      <c r="P18" s="32">
        <v>600</v>
      </c>
    </row>
    <row r="19" spans="1:16" s="35" customFormat="1" ht="51.75" customHeight="1">
      <c r="A19" s="28" t="s">
        <v>7</v>
      </c>
      <c r="B19" s="29" t="s">
        <v>457</v>
      </c>
      <c r="C19" s="29" t="s">
        <v>8</v>
      </c>
      <c r="D19" s="132">
        <v>350</v>
      </c>
      <c r="E19" s="133"/>
      <c r="F19" s="127">
        <v>340</v>
      </c>
      <c r="G19" s="127"/>
      <c r="H19" s="30"/>
      <c r="I19" s="31">
        <f t="shared" si="0"/>
        <v>-10</v>
      </c>
      <c r="J19" s="32">
        <f t="shared" si="1"/>
        <v>368.55</v>
      </c>
      <c r="K19" s="34">
        <v>360</v>
      </c>
      <c r="L19" s="34"/>
      <c r="M19" s="34">
        <v>360</v>
      </c>
      <c r="N19" s="32">
        <v>700</v>
      </c>
      <c r="O19" s="32"/>
      <c r="P19" s="32">
        <v>400</v>
      </c>
    </row>
    <row r="20" spans="1:16" ht="51.75" customHeight="1">
      <c r="A20" s="28" t="s">
        <v>9</v>
      </c>
      <c r="B20" s="29" t="s">
        <v>411</v>
      </c>
      <c r="C20" s="29" t="s">
        <v>10</v>
      </c>
      <c r="D20" s="132">
        <v>810</v>
      </c>
      <c r="E20" s="133"/>
      <c r="F20" s="127">
        <v>750</v>
      </c>
      <c r="G20" s="127"/>
      <c r="H20" s="30"/>
      <c r="I20" s="31">
        <f t="shared" si="0"/>
        <v>-60</v>
      </c>
      <c r="J20" s="32">
        <f t="shared" si="1"/>
        <v>852.93</v>
      </c>
      <c r="K20" s="33">
        <v>790</v>
      </c>
      <c r="L20" s="33"/>
      <c r="M20" s="33">
        <v>790</v>
      </c>
      <c r="N20" s="32">
        <v>1940</v>
      </c>
      <c r="O20" s="32">
        <v>450</v>
      </c>
      <c r="P20" s="32"/>
    </row>
    <row r="21" spans="1:16" s="35" customFormat="1" ht="51.75" customHeight="1">
      <c r="A21" s="28" t="s">
        <v>11</v>
      </c>
      <c r="B21" s="29" t="s">
        <v>412</v>
      </c>
      <c r="C21" s="29" t="s">
        <v>12</v>
      </c>
      <c r="D21" s="132">
        <v>700</v>
      </c>
      <c r="E21" s="133"/>
      <c r="F21" s="127">
        <v>600</v>
      </c>
      <c r="G21" s="127"/>
      <c r="H21" s="30"/>
      <c r="I21" s="31">
        <f t="shared" si="0"/>
        <v>-100</v>
      </c>
      <c r="J21" s="32">
        <f t="shared" si="1"/>
        <v>737.1</v>
      </c>
      <c r="K21" s="34">
        <v>630</v>
      </c>
      <c r="L21" s="34"/>
      <c r="M21" s="34">
        <v>630</v>
      </c>
      <c r="N21" s="32">
        <v>550</v>
      </c>
      <c r="O21" s="32">
        <v>225</v>
      </c>
      <c r="P21" s="32">
        <v>1430</v>
      </c>
    </row>
    <row r="22" spans="1:16" ht="51.75" customHeight="1">
      <c r="A22" s="28" t="s">
        <v>13</v>
      </c>
      <c r="B22" s="29" t="s">
        <v>458</v>
      </c>
      <c r="C22" s="29" t="s">
        <v>14</v>
      </c>
      <c r="D22" s="132">
        <v>700</v>
      </c>
      <c r="E22" s="133"/>
      <c r="F22" s="127">
        <v>600</v>
      </c>
      <c r="G22" s="127"/>
      <c r="H22" s="30"/>
      <c r="I22" s="31">
        <f t="shared" si="0"/>
        <v>-100</v>
      </c>
      <c r="J22" s="32">
        <f t="shared" si="1"/>
        <v>737.1</v>
      </c>
      <c r="K22" s="33">
        <v>630</v>
      </c>
      <c r="L22" s="33"/>
      <c r="M22" s="33">
        <v>630</v>
      </c>
      <c r="N22" s="32">
        <v>640</v>
      </c>
      <c r="O22" s="32"/>
      <c r="P22" s="32"/>
    </row>
    <row r="23" spans="1:16" ht="51.75" customHeight="1">
      <c r="A23" s="28" t="s">
        <v>15</v>
      </c>
      <c r="B23" s="29" t="s">
        <v>410</v>
      </c>
      <c r="C23" s="29" t="s">
        <v>16</v>
      </c>
      <c r="D23" s="132">
        <v>700</v>
      </c>
      <c r="E23" s="133"/>
      <c r="F23" s="127">
        <v>600</v>
      </c>
      <c r="G23" s="127"/>
      <c r="H23" s="30"/>
      <c r="I23" s="31">
        <f t="shared" si="0"/>
        <v>-100</v>
      </c>
      <c r="J23" s="32">
        <f t="shared" si="1"/>
        <v>737.1</v>
      </c>
      <c r="K23" s="33">
        <v>630</v>
      </c>
      <c r="L23" s="33"/>
      <c r="M23" s="33">
        <v>630</v>
      </c>
      <c r="N23" s="32">
        <v>640</v>
      </c>
      <c r="O23" s="32"/>
      <c r="P23" s="32"/>
    </row>
    <row r="24" spans="1:16" ht="51.75" customHeight="1">
      <c r="A24" s="28" t="s">
        <v>17</v>
      </c>
      <c r="B24" s="29" t="s">
        <v>413</v>
      </c>
      <c r="C24" s="29" t="s">
        <v>18</v>
      </c>
      <c r="D24" s="132">
        <v>700</v>
      </c>
      <c r="E24" s="133"/>
      <c r="F24" s="127">
        <v>600</v>
      </c>
      <c r="G24" s="127"/>
      <c r="H24" s="30"/>
      <c r="I24" s="31">
        <f t="shared" si="0"/>
        <v>-100</v>
      </c>
      <c r="J24" s="32">
        <f t="shared" si="1"/>
        <v>737.1</v>
      </c>
      <c r="K24" s="33">
        <v>630</v>
      </c>
      <c r="L24" s="33"/>
      <c r="M24" s="33">
        <v>630</v>
      </c>
      <c r="N24" s="32">
        <v>640</v>
      </c>
      <c r="O24" s="32"/>
      <c r="P24" s="32"/>
    </row>
    <row r="25" spans="1:16" ht="51.75" customHeight="1">
      <c r="A25" s="28" t="s">
        <v>19</v>
      </c>
      <c r="B25" s="29" t="s">
        <v>414</v>
      </c>
      <c r="C25" s="29" t="s">
        <v>20</v>
      </c>
      <c r="D25" s="132">
        <v>650</v>
      </c>
      <c r="E25" s="133"/>
      <c r="F25" s="127">
        <v>570</v>
      </c>
      <c r="G25" s="127"/>
      <c r="H25" s="30"/>
      <c r="I25" s="31">
        <f t="shared" si="0"/>
        <v>-80</v>
      </c>
      <c r="J25" s="32">
        <f t="shared" si="1"/>
        <v>684.45</v>
      </c>
      <c r="K25" s="33">
        <v>600</v>
      </c>
      <c r="L25" s="33"/>
      <c r="M25" s="33">
        <v>600</v>
      </c>
      <c r="N25" s="32">
        <v>550</v>
      </c>
      <c r="O25" s="32">
        <v>346</v>
      </c>
      <c r="P25" s="32">
        <v>1000</v>
      </c>
    </row>
    <row r="26" spans="1:16" s="35" customFormat="1" ht="51.75" customHeight="1">
      <c r="A26" s="28" t="s">
        <v>21</v>
      </c>
      <c r="B26" s="29" t="s">
        <v>415</v>
      </c>
      <c r="C26" s="29" t="s">
        <v>22</v>
      </c>
      <c r="D26" s="132">
        <v>520</v>
      </c>
      <c r="E26" s="133"/>
      <c r="F26" s="127">
        <v>470</v>
      </c>
      <c r="G26" s="127"/>
      <c r="H26" s="30"/>
      <c r="I26" s="31">
        <f t="shared" si="0"/>
        <v>-50</v>
      </c>
      <c r="J26" s="32">
        <f t="shared" si="1"/>
        <v>547.55999999999995</v>
      </c>
      <c r="K26" s="34">
        <v>495</v>
      </c>
      <c r="L26" s="34"/>
      <c r="M26" s="34">
        <v>500</v>
      </c>
      <c r="N26" s="32">
        <v>550</v>
      </c>
      <c r="O26" s="32">
        <v>173</v>
      </c>
      <c r="P26" s="32">
        <v>700</v>
      </c>
    </row>
    <row r="27" spans="1:16" s="35" customFormat="1" ht="51.75" customHeight="1">
      <c r="A27" s="28" t="s">
        <v>23</v>
      </c>
      <c r="B27" s="29" t="s">
        <v>416</v>
      </c>
      <c r="C27" s="36" t="s">
        <v>24</v>
      </c>
      <c r="D27" s="132">
        <v>460</v>
      </c>
      <c r="E27" s="133"/>
      <c r="F27" s="146">
        <v>440</v>
      </c>
      <c r="G27" s="146"/>
      <c r="H27" s="37"/>
      <c r="I27" s="31">
        <f t="shared" si="0"/>
        <v>-20</v>
      </c>
      <c r="J27" s="32">
        <f t="shared" si="1"/>
        <v>484.38</v>
      </c>
      <c r="K27" s="34">
        <v>460</v>
      </c>
      <c r="L27" s="34"/>
      <c r="M27" s="34">
        <v>460</v>
      </c>
      <c r="N27" s="32"/>
      <c r="O27" s="32"/>
      <c r="P27" s="32"/>
    </row>
    <row r="28" spans="1:16" s="35" customFormat="1" ht="51.75" customHeight="1">
      <c r="A28" s="28" t="s">
        <v>25</v>
      </c>
      <c r="B28" s="29" t="s">
        <v>417</v>
      </c>
      <c r="C28" s="36" t="s">
        <v>26</v>
      </c>
      <c r="D28" s="132">
        <v>480</v>
      </c>
      <c r="E28" s="133"/>
      <c r="F28" s="146">
        <v>460</v>
      </c>
      <c r="G28" s="146"/>
      <c r="H28" s="37"/>
      <c r="I28" s="31">
        <f t="shared" si="0"/>
        <v>-20</v>
      </c>
      <c r="J28" s="32">
        <f t="shared" si="1"/>
        <v>505.44</v>
      </c>
      <c r="K28" s="34">
        <v>480</v>
      </c>
      <c r="L28" s="34"/>
      <c r="M28" s="34">
        <v>480</v>
      </c>
      <c r="N28" s="32"/>
      <c r="O28" s="32"/>
      <c r="P28" s="32"/>
    </row>
    <row r="29" spans="1:16" s="35" customFormat="1" ht="51.75" customHeight="1">
      <c r="A29" s="28" t="s">
        <v>27</v>
      </c>
      <c r="B29" s="29" t="s">
        <v>418</v>
      </c>
      <c r="C29" s="29" t="s">
        <v>28</v>
      </c>
      <c r="D29" s="132">
        <v>870</v>
      </c>
      <c r="E29" s="133"/>
      <c r="F29" s="127">
        <v>810</v>
      </c>
      <c r="G29" s="127"/>
      <c r="H29" s="30"/>
      <c r="I29" s="31">
        <f t="shared" si="0"/>
        <v>-60</v>
      </c>
      <c r="J29" s="32">
        <f t="shared" si="1"/>
        <v>916.11</v>
      </c>
      <c r="K29" s="34">
        <v>850</v>
      </c>
      <c r="L29" s="34"/>
      <c r="M29" s="34">
        <v>850</v>
      </c>
      <c r="N29" s="32">
        <v>600</v>
      </c>
      <c r="O29" s="32">
        <v>1000</v>
      </c>
      <c r="P29" s="32">
        <v>1000</v>
      </c>
    </row>
    <row r="30" spans="1:16" s="35" customFormat="1" ht="51.75" customHeight="1">
      <c r="A30" s="28" t="s">
        <v>29</v>
      </c>
      <c r="B30" s="29" t="s">
        <v>419</v>
      </c>
      <c r="C30" s="29" t="s">
        <v>30</v>
      </c>
      <c r="D30" s="132">
        <v>140</v>
      </c>
      <c r="E30" s="133"/>
      <c r="F30" s="127">
        <v>130</v>
      </c>
      <c r="G30" s="127"/>
      <c r="H30" s="30"/>
      <c r="I30" s="31">
        <f t="shared" si="0"/>
        <v>-10</v>
      </c>
      <c r="J30" s="32">
        <f t="shared" si="1"/>
        <v>147.41999999999999</v>
      </c>
      <c r="K30" s="34">
        <v>140</v>
      </c>
      <c r="L30" s="34"/>
      <c r="M30" s="34">
        <v>140</v>
      </c>
      <c r="N30" s="32"/>
      <c r="O30" s="32">
        <v>52</v>
      </c>
      <c r="P30" s="32">
        <v>100</v>
      </c>
    </row>
    <row r="31" spans="1:16" s="35" customFormat="1" ht="51.75" customHeight="1">
      <c r="A31" s="28" t="s">
        <v>31</v>
      </c>
      <c r="B31" s="29" t="s">
        <v>420</v>
      </c>
      <c r="C31" s="29" t="s">
        <v>32</v>
      </c>
      <c r="D31" s="132">
        <v>140</v>
      </c>
      <c r="E31" s="133"/>
      <c r="F31" s="127">
        <v>130</v>
      </c>
      <c r="G31" s="127"/>
      <c r="H31" s="30"/>
      <c r="I31" s="31">
        <f t="shared" si="0"/>
        <v>-10</v>
      </c>
      <c r="J31" s="32">
        <f t="shared" si="1"/>
        <v>147.41999999999999</v>
      </c>
      <c r="K31" s="34">
        <v>140</v>
      </c>
      <c r="L31" s="34"/>
      <c r="M31" s="34">
        <v>140</v>
      </c>
      <c r="N31" s="32"/>
      <c r="O31" s="32"/>
      <c r="P31" s="32">
        <v>100</v>
      </c>
    </row>
    <row r="32" spans="1:16" s="35" customFormat="1" ht="51.75" customHeight="1">
      <c r="A32" s="28" t="s">
        <v>33</v>
      </c>
      <c r="B32" s="29" t="s">
        <v>542</v>
      </c>
      <c r="C32" s="29" t="s">
        <v>34</v>
      </c>
      <c r="D32" s="132">
        <v>320</v>
      </c>
      <c r="E32" s="133"/>
      <c r="F32" s="127">
        <v>300</v>
      </c>
      <c r="G32" s="127"/>
      <c r="H32" s="30"/>
      <c r="I32" s="31">
        <f t="shared" si="0"/>
        <v>-20</v>
      </c>
      <c r="J32" s="32">
        <f t="shared" si="1"/>
        <v>336.96</v>
      </c>
      <c r="K32" s="34">
        <v>315</v>
      </c>
      <c r="L32" s="34"/>
      <c r="M32" s="34">
        <v>320</v>
      </c>
      <c r="N32" s="32"/>
      <c r="O32" s="32"/>
      <c r="P32" s="32"/>
    </row>
    <row r="33" spans="1:16" s="35" customFormat="1" ht="51.75" customHeight="1">
      <c r="A33" s="28" t="s">
        <v>35</v>
      </c>
      <c r="B33" s="29" t="s">
        <v>543</v>
      </c>
      <c r="C33" s="29" t="s">
        <v>36</v>
      </c>
      <c r="D33" s="132">
        <v>800</v>
      </c>
      <c r="E33" s="133"/>
      <c r="F33" s="127">
        <v>755</v>
      </c>
      <c r="G33" s="127"/>
      <c r="H33" s="30"/>
      <c r="I33" s="31">
        <f t="shared" si="0"/>
        <v>-45</v>
      </c>
      <c r="J33" s="32">
        <f t="shared" si="1"/>
        <v>842.4</v>
      </c>
      <c r="K33" s="34">
        <v>795</v>
      </c>
      <c r="L33" s="34"/>
      <c r="M33" s="34">
        <v>800</v>
      </c>
      <c r="N33" s="32"/>
      <c r="O33" s="32"/>
      <c r="P33" s="32"/>
    </row>
    <row r="34" spans="1:16" s="35" customFormat="1" ht="51.75" customHeight="1">
      <c r="A34" s="28" t="s">
        <v>37</v>
      </c>
      <c r="B34" s="29" t="s">
        <v>544</v>
      </c>
      <c r="C34" s="29" t="s">
        <v>38</v>
      </c>
      <c r="D34" s="132">
        <v>6000</v>
      </c>
      <c r="E34" s="133"/>
      <c r="F34" s="127">
        <v>4700</v>
      </c>
      <c r="G34" s="127"/>
      <c r="H34" s="30"/>
      <c r="I34" s="31">
        <f t="shared" si="0"/>
        <v>-1300</v>
      </c>
      <c r="J34" s="32">
        <f t="shared" si="1"/>
        <v>6318</v>
      </c>
      <c r="K34" s="34">
        <v>4950</v>
      </c>
      <c r="L34" s="34"/>
      <c r="M34" s="34">
        <v>5000</v>
      </c>
      <c r="N34" s="32">
        <v>6900</v>
      </c>
      <c r="O34" s="32"/>
      <c r="P34" s="32">
        <v>5000</v>
      </c>
    </row>
    <row r="35" spans="1:16" s="35" customFormat="1" ht="51.75" customHeight="1">
      <c r="A35" s="136" t="s">
        <v>425</v>
      </c>
      <c r="B35" s="137"/>
      <c r="C35" s="38"/>
      <c r="D35" s="132"/>
      <c r="E35" s="133"/>
      <c r="F35" s="127"/>
      <c r="G35" s="127"/>
      <c r="H35" s="30"/>
      <c r="I35" s="31"/>
      <c r="J35" s="32"/>
      <c r="K35" s="39"/>
      <c r="L35" s="39"/>
      <c r="M35" s="39"/>
      <c r="N35" s="32"/>
      <c r="O35" s="32"/>
      <c r="P35" s="32"/>
    </row>
    <row r="36" spans="1:16" ht="51.75" customHeight="1">
      <c r="A36" s="28" t="s">
        <v>39</v>
      </c>
      <c r="B36" s="29" t="s">
        <v>545</v>
      </c>
      <c r="C36" s="29" t="s">
        <v>40</v>
      </c>
      <c r="D36" s="132">
        <v>160</v>
      </c>
      <c r="E36" s="133"/>
      <c r="F36" s="127">
        <v>145</v>
      </c>
      <c r="G36" s="127"/>
      <c r="H36" s="30"/>
      <c r="I36" s="31">
        <f>F36-D36</f>
        <v>-15</v>
      </c>
      <c r="J36" s="32">
        <f>D36*105.3/100</f>
        <v>168.48</v>
      </c>
      <c r="K36" s="40">
        <v>150</v>
      </c>
      <c r="L36" s="40"/>
      <c r="M36" s="40">
        <v>150</v>
      </c>
      <c r="N36" s="32">
        <v>150</v>
      </c>
      <c r="O36" s="32">
        <v>100</v>
      </c>
      <c r="P36" s="32">
        <v>150</v>
      </c>
    </row>
    <row r="37" spans="1:16" s="35" customFormat="1" ht="51.75" customHeight="1">
      <c r="A37" s="28" t="s">
        <v>41</v>
      </c>
      <c r="B37" s="29" t="s">
        <v>546</v>
      </c>
      <c r="C37" s="29" t="s">
        <v>42</v>
      </c>
      <c r="D37" s="132">
        <v>80</v>
      </c>
      <c r="E37" s="133"/>
      <c r="F37" s="127">
        <v>75</v>
      </c>
      <c r="G37" s="127"/>
      <c r="H37" s="30"/>
      <c r="I37" s="31">
        <f>F37-D37</f>
        <v>-5</v>
      </c>
      <c r="J37" s="32">
        <f>D37*105.3/100</f>
        <v>84.24</v>
      </c>
      <c r="K37" s="39">
        <v>80</v>
      </c>
      <c r="L37" s="39"/>
      <c r="M37" s="39">
        <v>80</v>
      </c>
      <c r="N37" s="32">
        <v>100</v>
      </c>
      <c r="O37" s="32"/>
      <c r="P37" s="32"/>
    </row>
    <row r="38" spans="1:16" ht="51.75" customHeight="1">
      <c r="A38" s="28" t="s">
        <v>43</v>
      </c>
      <c r="B38" s="29" t="s">
        <v>547</v>
      </c>
      <c r="C38" s="29" t="s">
        <v>44</v>
      </c>
      <c r="D38" s="132">
        <v>170</v>
      </c>
      <c r="E38" s="133"/>
      <c r="F38" s="127">
        <v>160</v>
      </c>
      <c r="G38" s="127"/>
      <c r="H38" s="30"/>
      <c r="I38" s="31">
        <f>F38-D38</f>
        <v>-10</v>
      </c>
      <c r="J38" s="32">
        <f>D38*105.3/100</f>
        <v>179.01</v>
      </c>
      <c r="K38" s="40">
        <v>170</v>
      </c>
      <c r="L38" s="40"/>
      <c r="M38" s="40">
        <v>170</v>
      </c>
      <c r="N38" s="32">
        <v>210</v>
      </c>
      <c r="O38" s="32"/>
      <c r="P38" s="32">
        <v>150</v>
      </c>
    </row>
    <row r="39" spans="1:16" s="35" customFormat="1" ht="51.75" customHeight="1">
      <c r="A39" s="28" t="s">
        <v>45</v>
      </c>
      <c r="B39" s="41" t="s">
        <v>548</v>
      </c>
      <c r="C39" s="29" t="s">
        <v>46</v>
      </c>
      <c r="D39" s="132">
        <v>90</v>
      </c>
      <c r="E39" s="133"/>
      <c r="F39" s="127">
        <v>75</v>
      </c>
      <c r="G39" s="127"/>
      <c r="H39" s="30"/>
      <c r="I39" s="31">
        <f>F39-D39</f>
        <v>-15</v>
      </c>
      <c r="J39" s="32">
        <f>D39*105.3/100</f>
        <v>94.77</v>
      </c>
      <c r="K39" s="39">
        <v>80</v>
      </c>
      <c r="L39" s="39"/>
      <c r="M39" s="39">
        <v>80</v>
      </c>
      <c r="N39" s="32">
        <v>70</v>
      </c>
      <c r="O39" s="32"/>
      <c r="P39" s="32"/>
    </row>
    <row r="40" spans="1:16" ht="43.5" customHeight="1">
      <c r="A40" s="42" t="s">
        <v>47</v>
      </c>
      <c r="B40" s="29" t="s">
        <v>549</v>
      </c>
      <c r="C40" s="29" t="s">
        <v>48</v>
      </c>
      <c r="D40" s="132">
        <v>270</v>
      </c>
      <c r="E40" s="133"/>
      <c r="F40" s="127">
        <v>240</v>
      </c>
      <c r="G40" s="127"/>
      <c r="H40" s="30"/>
      <c r="I40" s="43">
        <f>F40-D40</f>
        <v>-30</v>
      </c>
      <c r="J40" s="22">
        <f>D40*105.3/100</f>
        <v>284.31</v>
      </c>
      <c r="K40" s="3">
        <v>255</v>
      </c>
      <c r="M40" s="3">
        <v>250</v>
      </c>
      <c r="N40" s="22">
        <v>350</v>
      </c>
      <c r="O40" s="22"/>
      <c r="P40" s="22"/>
    </row>
    <row r="41" spans="1:16" ht="46.5" customHeight="1">
      <c r="A41" s="44"/>
      <c r="B41" s="45" t="s">
        <v>508</v>
      </c>
      <c r="C41" s="38"/>
      <c r="D41" s="144"/>
      <c r="E41" s="145"/>
      <c r="F41" s="43"/>
      <c r="G41" s="43"/>
      <c r="H41" s="43"/>
      <c r="I41" s="43"/>
      <c r="J41" s="22"/>
      <c r="N41" s="22"/>
      <c r="O41" s="22"/>
      <c r="P41" s="22"/>
    </row>
    <row r="42" spans="1:16" ht="63.75" customHeight="1">
      <c r="A42" s="42" t="s">
        <v>49</v>
      </c>
      <c r="B42" s="29" t="s">
        <v>550</v>
      </c>
      <c r="C42" s="29" t="s">
        <v>50</v>
      </c>
      <c r="D42" s="132">
        <v>160</v>
      </c>
      <c r="E42" s="133"/>
      <c r="F42" s="43">
        <v>145</v>
      </c>
      <c r="G42" s="43"/>
      <c r="H42" s="43"/>
      <c r="I42" s="43">
        <f>F42-D42</f>
        <v>-15</v>
      </c>
      <c r="J42" s="22">
        <f>D42*105.3/100</f>
        <v>168.48</v>
      </c>
      <c r="K42" s="3">
        <v>155</v>
      </c>
      <c r="M42" s="3">
        <v>160</v>
      </c>
      <c r="N42" s="22">
        <v>180</v>
      </c>
      <c r="O42" s="22"/>
      <c r="P42" s="22">
        <v>200</v>
      </c>
    </row>
    <row r="43" spans="1:16" ht="41.25" customHeight="1">
      <c r="A43" s="42" t="s">
        <v>51</v>
      </c>
      <c r="B43" s="29" t="s">
        <v>426</v>
      </c>
      <c r="C43" s="29" t="s">
        <v>52</v>
      </c>
      <c r="D43" s="132">
        <v>100</v>
      </c>
      <c r="E43" s="133"/>
      <c r="F43" s="43">
        <v>85</v>
      </c>
      <c r="G43" s="43"/>
      <c r="H43" s="43"/>
      <c r="I43" s="43">
        <f>F43-D43</f>
        <v>-15</v>
      </c>
      <c r="J43" s="22">
        <f>D43*105.3/100</f>
        <v>105.3</v>
      </c>
      <c r="K43" s="3">
        <v>90</v>
      </c>
      <c r="M43" s="3">
        <v>90</v>
      </c>
      <c r="N43" s="22">
        <v>180</v>
      </c>
      <c r="O43" s="22"/>
      <c r="P43" s="22">
        <v>150</v>
      </c>
    </row>
    <row r="44" spans="1:16" ht="45.75" customHeight="1">
      <c r="A44" s="42" t="s">
        <v>53</v>
      </c>
      <c r="B44" s="29" t="s">
        <v>551</v>
      </c>
      <c r="C44" s="29" t="s">
        <v>54</v>
      </c>
      <c r="D44" s="132">
        <v>160</v>
      </c>
      <c r="E44" s="133"/>
      <c r="F44" s="43">
        <v>145</v>
      </c>
      <c r="G44" s="43"/>
      <c r="H44" s="43"/>
      <c r="I44" s="43">
        <f>F44-D44</f>
        <v>-15</v>
      </c>
      <c r="J44" s="22">
        <f>D44*105.3/100</f>
        <v>168.48</v>
      </c>
      <c r="K44" s="3">
        <v>155</v>
      </c>
      <c r="M44" s="3">
        <v>160</v>
      </c>
      <c r="N44" s="22">
        <v>210</v>
      </c>
      <c r="O44" s="22"/>
      <c r="P44" s="22">
        <v>150</v>
      </c>
    </row>
    <row r="45" spans="1:16" ht="44.25" customHeight="1">
      <c r="A45" s="42" t="s">
        <v>55</v>
      </c>
      <c r="B45" s="29" t="s">
        <v>552</v>
      </c>
      <c r="C45" s="29" t="s">
        <v>56</v>
      </c>
      <c r="D45" s="132">
        <v>70</v>
      </c>
      <c r="E45" s="133"/>
      <c r="F45" s="43">
        <v>60</v>
      </c>
      <c r="G45" s="43"/>
      <c r="H45" s="43"/>
      <c r="I45" s="43">
        <f>F45-D45</f>
        <v>-10</v>
      </c>
      <c r="J45" s="22">
        <f>D45*105.3/100</f>
        <v>73.709999999999994</v>
      </c>
      <c r="K45" s="3">
        <v>65</v>
      </c>
      <c r="M45" s="3">
        <v>70</v>
      </c>
      <c r="N45" s="22">
        <v>210</v>
      </c>
      <c r="O45" s="22"/>
      <c r="P45" s="22">
        <v>150</v>
      </c>
    </row>
    <row r="46" spans="1:16" ht="53.25" customHeight="1">
      <c r="A46" s="42" t="s">
        <v>57</v>
      </c>
      <c r="B46" s="29" t="s">
        <v>553</v>
      </c>
      <c r="C46" s="29" t="s">
        <v>58</v>
      </c>
      <c r="D46" s="132">
        <v>170</v>
      </c>
      <c r="E46" s="133"/>
      <c r="F46" s="43">
        <v>145</v>
      </c>
      <c r="G46" s="43"/>
      <c r="H46" s="43"/>
      <c r="I46" s="43">
        <f>F46-D46</f>
        <v>-25</v>
      </c>
      <c r="J46" s="22">
        <f>D46*105.3/100</f>
        <v>179.01</v>
      </c>
      <c r="K46" s="3">
        <v>150</v>
      </c>
      <c r="M46" s="3">
        <v>160</v>
      </c>
      <c r="N46" s="22"/>
      <c r="O46" s="22"/>
      <c r="P46" s="22">
        <v>200</v>
      </c>
    </row>
    <row r="47" spans="1:16" ht="40.5" customHeight="1">
      <c r="A47" s="44"/>
      <c r="B47" s="46" t="s">
        <v>509</v>
      </c>
      <c r="C47" s="47"/>
      <c r="D47" s="47"/>
      <c r="E47" s="48"/>
      <c r="F47" s="43"/>
      <c r="G47" s="43"/>
      <c r="H47" s="43"/>
      <c r="I47" s="43"/>
      <c r="J47" s="22"/>
      <c r="N47" s="22"/>
      <c r="O47" s="22"/>
      <c r="P47" s="22"/>
    </row>
    <row r="48" spans="1:16" ht="35.25" customHeight="1">
      <c r="A48" s="42" t="s">
        <v>59</v>
      </c>
      <c r="B48" s="29" t="s">
        <v>554</v>
      </c>
      <c r="C48" s="49" t="s">
        <v>60</v>
      </c>
      <c r="D48" s="132">
        <v>400</v>
      </c>
      <c r="E48" s="133"/>
      <c r="F48" s="43">
        <v>415</v>
      </c>
      <c r="G48" s="43"/>
      <c r="H48" s="43"/>
      <c r="I48" s="43">
        <f t="shared" ref="I48:I63" si="2">F48-D48</f>
        <v>15</v>
      </c>
      <c r="J48" s="22">
        <f t="shared" ref="J48:J64" si="3">D48*105.3/100</f>
        <v>421.2</v>
      </c>
      <c r="K48" s="3">
        <v>390</v>
      </c>
      <c r="N48" s="22"/>
      <c r="O48" s="22">
        <v>372</v>
      </c>
      <c r="P48" s="22">
        <v>210</v>
      </c>
    </row>
    <row r="49" spans="1:16" ht="39" customHeight="1">
      <c r="A49" s="50" t="s">
        <v>61</v>
      </c>
      <c r="B49" s="36" t="s">
        <v>555</v>
      </c>
      <c r="C49" s="36" t="s">
        <v>62</v>
      </c>
      <c r="D49" s="142">
        <v>230</v>
      </c>
      <c r="E49" s="143"/>
      <c r="F49" s="51"/>
      <c r="G49" s="51"/>
      <c r="H49" s="51"/>
      <c r="I49" s="51">
        <f t="shared" si="2"/>
        <v>-230</v>
      </c>
      <c r="J49" s="22">
        <f t="shared" si="3"/>
        <v>242.19</v>
      </c>
      <c r="K49" s="3">
        <v>230</v>
      </c>
      <c r="N49" s="22"/>
      <c r="O49" s="22">
        <v>466</v>
      </c>
      <c r="P49" s="22">
        <v>200</v>
      </c>
    </row>
    <row r="50" spans="1:16" ht="55.5" customHeight="1">
      <c r="A50" s="50" t="s">
        <v>63</v>
      </c>
      <c r="B50" s="36" t="s">
        <v>556</v>
      </c>
      <c r="C50" s="36" t="s">
        <v>64</v>
      </c>
      <c r="D50" s="142">
        <v>400</v>
      </c>
      <c r="E50" s="143"/>
      <c r="F50" s="43">
        <v>375</v>
      </c>
      <c r="G50" s="43"/>
      <c r="H50" s="43"/>
      <c r="I50" s="43">
        <f t="shared" si="2"/>
        <v>-25</v>
      </c>
      <c r="J50" s="22">
        <f t="shared" si="3"/>
        <v>421.2</v>
      </c>
      <c r="K50" s="3">
        <v>395</v>
      </c>
      <c r="N50" s="22"/>
      <c r="O50" s="22"/>
      <c r="P50" s="22"/>
    </row>
    <row r="51" spans="1:16" ht="57" customHeight="1">
      <c r="A51" s="50" t="s">
        <v>63</v>
      </c>
      <c r="B51" s="36" t="s">
        <v>557</v>
      </c>
      <c r="C51" s="36" t="s">
        <v>65</v>
      </c>
      <c r="D51" s="132">
        <v>210</v>
      </c>
      <c r="E51" s="133"/>
      <c r="F51" s="43">
        <v>210</v>
      </c>
      <c r="G51" s="43"/>
      <c r="H51" s="43"/>
      <c r="I51" s="43">
        <f t="shared" si="2"/>
        <v>0</v>
      </c>
      <c r="J51" s="22">
        <f t="shared" si="3"/>
        <v>221.13</v>
      </c>
      <c r="K51" s="3">
        <v>220</v>
      </c>
      <c r="N51" s="22"/>
      <c r="O51" s="22"/>
      <c r="P51" s="22"/>
    </row>
    <row r="52" spans="1:16" ht="37.5" customHeight="1">
      <c r="A52" s="50" t="s">
        <v>66</v>
      </c>
      <c r="B52" s="36" t="s">
        <v>558</v>
      </c>
      <c r="C52" s="36" t="s">
        <v>67</v>
      </c>
      <c r="D52" s="132">
        <v>500</v>
      </c>
      <c r="E52" s="133"/>
      <c r="F52" s="43">
        <v>455</v>
      </c>
      <c r="G52" s="43"/>
      <c r="H52" s="43"/>
      <c r="I52" s="43">
        <f t="shared" si="2"/>
        <v>-45</v>
      </c>
      <c r="J52" s="22">
        <f t="shared" si="3"/>
        <v>526.5</v>
      </c>
      <c r="K52" s="3">
        <v>475</v>
      </c>
      <c r="N52" s="22"/>
      <c r="O52" s="22">
        <v>1365</v>
      </c>
      <c r="P52" s="22">
        <v>700</v>
      </c>
    </row>
    <row r="53" spans="1:16" ht="41.25" customHeight="1">
      <c r="A53" s="50" t="s">
        <v>68</v>
      </c>
      <c r="B53" s="36" t="s">
        <v>559</v>
      </c>
      <c r="C53" s="36" t="s">
        <v>69</v>
      </c>
      <c r="D53" s="132">
        <v>80</v>
      </c>
      <c r="E53" s="133"/>
      <c r="F53" s="43">
        <v>75</v>
      </c>
      <c r="G53" s="43"/>
      <c r="H53" s="43"/>
      <c r="I53" s="43">
        <f t="shared" si="2"/>
        <v>-5</v>
      </c>
      <c r="J53" s="22">
        <f t="shared" si="3"/>
        <v>84.24</v>
      </c>
      <c r="K53" s="3">
        <v>80</v>
      </c>
      <c r="N53" s="22"/>
      <c r="O53" s="22"/>
      <c r="P53" s="22"/>
    </row>
    <row r="54" spans="1:16" ht="35.25" customHeight="1">
      <c r="A54" s="50" t="s">
        <v>70</v>
      </c>
      <c r="B54" s="36" t="s">
        <v>560</v>
      </c>
      <c r="C54" s="36" t="s">
        <v>71</v>
      </c>
      <c r="D54" s="132">
        <v>200</v>
      </c>
      <c r="E54" s="133"/>
      <c r="F54" s="43">
        <v>150</v>
      </c>
      <c r="G54" s="43"/>
      <c r="H54" s="43"/>
      <c r="I54" s="43">
        <f t="shared" si="2"/>
        <v>-50</v>
      </c>
      <c r="J54" s="22">
        <f t="shared" si="3"/>
        <v>210.6</v>
      </c>
      <c r="K54" s="3">
        <v>160</v>
      </c>
      <c r="N54" s="22"/>
      <c r="O54" s="22">
        <v>260</v>
      </c>
      <c r="P54" s="22">
        <v>150</v>
      </c>
    </row>
    <row r="55" spans="1:16" ht="35.25" customHeight="1">
      <c r="A55" s="50" t="s">
        <v>72</v>
      </c>
      <c r="B55" s="36" t="s">
        <v>427</v>
      </c>
      <c r="C55" s="36" t="s">
        <v>73</v>
      </c>
      <c r="D55" s="132">
        <v>170</v>
      </c>
      <c r="E55" s="133"/>
      <c r="F55" s="43">
        <v>150</v>
      </c>
      <c r="G55" s="43"/>
      <c r="H55" s="43"/>
      <c r="I55" s="43">
        <f t="shared" si="2"/>
        <v>-20</v>
      </c>
      <c r="J55" s="22">
        <f t="shared" si="3"/>
        <v>179.01</v>
      </c>
      <c r="K55" s="3">
        <v>160</v>
      </c>
      <c r="N55" s="22"/>
      <c r="O55" s="22">
        <v>265</v>
      </c>
      <c r="P55" s="22">
        <v>150</v>
      </c>
    </row>
    <row r="56" spans="1:16" ht="35.25" customHeight="1">
      <c r="A56" s="50" t="s">
        <v>72</v>
      </c>
      <c r="B56" s="36" t="s">
        <v>428</v>
      </c>
      <c r="C56" s="36" t="s">
        <v>74</v>
      </c>
      <c r="D56" s="132">
        <v>300</v>
      </c>
      <c r="E56" s="133"/>
      <c r="F56" s="43">
        <v>285</v>
      </c>
      <c r="G56" s="43"/>
      <c r="H56" s="43"/>
      <c r="I56" s="43">
        <f t="shared" si="2"/>
        <v>-15</v>
      </c>
      <c r="J56" s="22">
        <f t="shared" si="3"/>
        <v>315.89999999999998</v>
      </c>
      <c r="K56" s="3">
        <v>295</v>
      </c>
      <c r="N56" s="22"/>
      <c r="O56" s="22"/>
      <c r="P56" s="22"/>
    </row>
    <row r="57" spans="1:16" ht="35.25" customHeight="1">
      <c r="A57" s="50" t="s">
        <v>75</v>
      </c>
      <c r="B57" s="36" t="s">
        <v>561</v>
      </c>
      <c r="C57" s="36" t="s">
        <v>76</v>
      </c>
      <c r="D57" s="132">
        <v>170</v>
      </c>
      <c r="E57" s="133"/>
      <c r="F57" s="43">
        <v>140</v>
      </c>
      <c r="G57" s="43"/>
      <c r="H57" s="43"/>
      <c r="I57" s="43">
        <f t="shared" si="2"/>
        <v>-30</v>
      </c>
      <c r="J57" s="22">
        <f t="shared" si="3"/>
        <v>179.01</v>
      </c>
      <c r="K57" s="3">
        <v>150</v>
      </c>
      <c r="N57" s="22"/>
      <c r="O57" s="22">
        <v>287</v>
      </c>
      <c r="P57" s="22">
        <v>150</v>
      </c>
    </row>
    <row r="58" spans="1:16" ht="35.25" customHeight="1">
      <c r="A58" s="50" t="s">
        <v>77</v>
      </c>
      <c r="B58" s="36" t="s">
        <v>562</v>
      </c>
      <c r="C58" s="36" t="s">
        <v>78</v>
      </c>
      <c r="D58" s="132">
        <v>100</v>
      </c>
      <c r="E58" s="133"/>
      <c r="F58" s="43">
        <v>90</v>
      </c>
      <c r="G58" s="43"/>
      <c r="H58" s="43"/>
      <c r="I58" s="43">
        <f t="shared" si="2"/>
        <v>-10</v>
      </c>
      <c r="J58" s="22">
        <f t="shared" si="3"/>
        <v>105.3</v>
      </c>
      <c r="K58" s="3">
        <v>95</v>
      </c>
      <c r="N58" s="22"/>
      <c r="O58" s="22"/>
      <c r="P58" s="22"/>
    </row>
    <row r="59" spans="1:16" ht="35.25" customHeight="1">
      <c r="A59" s="50" t="s">
        <v>79</v>
      </c>
      <c r="B59" s="36" t="s">
        <v>563</v>
      </c>
      <c r="C59" s="36" t="s">
        <v>80</v>
      </c>
      <c r="D59" s="132">
        <v>100</v>
      </c>
      <c r="E59" s="133"/>
      <c r="F59" s="43">
        <v>90</v>
      </c>
      <c r="G59" s="43"/>
      <c r="H59" s="43"/>
      <c r="I59" s="43">
        <f t="shared" si="2"/>
        <v>-10</v>
      </c>
      <c r="J59" s="22">
        <f t="shared" si="3"/>
        <v>105.3</v>
      </c>
      <c r="K59" s="3">
        <v>95</v>
      </c>
      <c r="N59" s="22"/>
      <c r="O59" s="22"/>
      <c r="P59" s="22">
        <v>50</v>
      </c>
    </row>
    <row r="60" spans="1:16" ht="39" customHeight="1">
      <c r="A60" s="50" t="s">
        <v>81</v>
      </c>
      <c r="B60" s="36" t="s">
        <v>429</v>
      </c>
      <c r="C60" s="36" t="s">
        <v>82</v>
      </c>
      <c r="D60" s="132">
        <v>250</v>
      </c>
      <c r="E60" s="133"/>
      <c r="F60" s="51"/>
      <c r="G60" s="51"/>
      <c r="H60" s="51"/>
      <c r="I60" s="51">
        <f t="shared" si="2"/>
        <v>-250</v>
      </c>
      <c r="J60" s="22">
        <f t="shared" si="3"/>
        <v>263.25</v>
      </c>
      <c r="K60" s="3">
        <v>210</v>
      </c>
      <c r="N60" s="22"/>
      <c r="O60" s="22">
        <v>172</v>
      </c>
      <c r="P60" s="22"/>
    </row>
    <row r="61" spans="1:16" ht="41.25" customHeight="1">
      <c r="A61" s="50" t="s">
        <v>83</v>
      </c>
      <c r="B61" s="36" t="s">
        <v>564</v>
      </c>
      <c r="C61" s="36" t="s">
        <v>84</v>
      </c>
      <c r="D61" s="132">
        <v>210</v>
      </c>
      <c r="E61" s="133"/>
      <c r="F61" s="51"/>
      <c r="G61" s="51"/>
      <c r="H61" s="51"/>
      <c r="I61" s="51">
        <f t="shared" si="2"/>
        <v>-210</v>
      </c>
      <c r="J61" s="22">
        <f t="shared" si="3"/>
        <v>221.13</v>
      </c>
      <c r="K61" s="3">
        <v>180</v>
      </c>
      <c r="N61" s="22"/>
      <c r="O61" s="22">
        <v>144</v>
      </c>
      <c r="P61" s="22"/>
    </row>
    <row r="62" spans="1:16" ht="55.5" customHeight="1">
      <c r="A62" s="50" t="s">
        <v>85</v>
      </c>
      <c r="B62" s="36" t="s">
        <v>430</v>
      </c>
      <c r="C62" s="36" t="s">
        <v>86</v>
      </c>
      <c r="D62" s="132">
        <v>270</v>
      </c>
      <c r="E62" s="133"/>
      <c r="F62" s="51"/>
      <c r="G62" s="51"/>
      <c r="H62" s="51"/>
      <c r="I62" s="51">
        <f t="shared" si="2"/>
        <v>-270</v>
      </c>
      <c r="J62" s="22">
        <f t="shared" si="3"/>
        <v>284.31</v>
      </c>
      <c r="K62" s="3">
        <v>275</v>
      </c>
      <c r="N62" s="22"/>
      <c r="O62" s="22"/>
      <c r="P62" s="22"/>
    </row>
    <row r="63" spans="1:16" ht="42" customHeight="1">
      <c r="A63" s="50" t="s">
        <v>87</v>
      </c>
      <c r="B63" s="36" t="s">
        <v>431</v>
      </c>
      <c r="C63" s="36" t="s">
        <v>88</v>
      </c>
      <c r="D63" s="132">
        <v>300</v>
      </c>
      <c r="E63" s="133"/>
      <c r="F63" s="43">
        <v>230</v>
      </c>
      <c r="G63" s="43"/>
      <c r="H63" s="43"/>
      <c r="I63" s="43">
        <f t="shared" si="2"/>
        <v>-70</v>
      </c>
      <c r="J63" s="22">
        <f t="shared" si="3"/>
        <v>315.89999999999998</v>
      </c>
      <c r="K63" s="3">
        <v>240</v>
      </c>
      <c r="N63" s="22"/>
      <c r="O63" s="22"/>
      <c r="P63" s="22">
        <v>50</v>
      </c>
    </row>
    <row r="64" spans="1:16" ht="41.25" customHeight="1">
      <c r="A64" s="42" t="s">
        <v>89</v>
      </c>
      <c r="B64" s="29" t="s">
        <v>432</v>
      </c>
      <c r="C64" s="29" t="s">
        <v>90</v>
      </c>
      <c r="D64" s="132">
        <v>580</v>
      </c>
      <c r="E64" s="133"/>
      <c r="F64" s="43"/>
      <c r="G64" s="43"/>
      <c r="H64" s="43"/>
      <c r="I64" s="43"/>
      <c r="J64" s="22">
        <f t="shared" si="3"/>
        <v>610.74</v>
      </c>
      <c r="K64" s="3">
        <v>610</v>
      </c>
      <c r="N64" s="22"/>
      <c r="O64" s="22">
        <v>573</v>
      </c>
      <c r="P64" s="22"/>
    </row>
    <row r="65" spans="1:16" ht="32.25" customHeight="1">
      <c r="A65" s="52"/>
      <c r="B65" s="53" t="s">
        <v>510</v>
      </c>
      <c r="C65" s="38"/>
      <c r="D65" s="132"/>
      <c r="E65" s="133"/>
      <c r="F65" s="43"/>
      <c r="G65" s="43"/>
      <c r="H65" s="43"/>
      <c r="I65" s="43"/>
      <c r="J65" s="22"/>
      <c r="N65" s="22"/>
      <c r="O65" s="22"/>
      <c r="P65" s="22"/>
    </row>
    <row r="66" spans="1:16" ht="37.5" customHeight="1">
      <c r="A66" s="42" t="s">
        <v>91</v>
      </c>
      <c r="B66" s="29" t="s">
        <v>565</v>
      </c>
      <c r="C66" s="29" t="s">
        <v>92</v>
      </c>
      <c r="D66" s="132">
        <v>170</v>
      </c>
      <c r="E66" s="133">
        <v>120</v>
      </c>
      <c r="F66" s="43">
        <v>135</v>
      </c>
      <c r="G66" s="43"/>
      <c r="H66" s="43"/>
      <c r="I66" s="43">
        <f>F66-D66</f>
        <v>-35</v>
      </c>
      <c r="J66" s="22">
        <f t="shared" ref="J66:J126" si="4">D66*105.3/100</f>
        <v>179.01</v>
      </c>
      <c r="K66" s="3">
        <v>140</v>
      </c>
      <c r="N66" s="22"/>
      <c r="O66" s="22">
        <v>76</v>
      </c>
      <c r="P66" s="22">
        <v>70</v>
      </c>
    </row>
    <row r="67" spans="1:16" ht="39" customHeight="1">
      <c r="A67" s="42" t="s">
        <v>93</v>
      </c>
      <c r="B67" s="29" t="s">
        <v>566</v>
      </c>
      <c r="C67" s="29" t="s">
        <v>94</v>
      </c>
      <c r="D67" s="132">
        <v>150</v>
      </c>
      <c r="E67" s="133">
        <v>121</v>
      </c>
      <c r="F67" s="43">
        <v>125</v>
      </c>
      <c r="G67" s="43"/>
      <c r="H67" s="43"/>
      <c r="I67" s="43">
        <f>F67-D67</f>
        <v>-25</v>
      </c>
      <c r="J67" s="22">
        <f t="shared" si="4"/>
        <v>157.94999999999999</v>
      </c>
      <c r="K67" s="3">
        <v>130</v>
      </c>
      <c r="N67" s="22"/>
      <c r="O67" s="22">
        <v>90</v>
      </c>
      <c r="P67" s="22">
        <v>70</v>
      </c>
    </row>
    <row r="68" spans="1:16" ht="39" customHeight="1">
      <c r="A68" s="42" t="s">
        <v>95</v>
      </c>
      <c r="B68" s="29" t="s">
        <v>567</v>
      </c>
      <c r="C68" s="29"/>
      <c r="D68" s="132">
        <v>150</v>
      </c>
      <c r="E68" s="133">
        <v>122</v>
      </c>
      <c r="F68" s="43"/>
      <c r="G68" s="43"/>
      <c r="H68" s="43"/>
      <c r="I68" s="43"/>
      <c r="J68" s="22">
        <f t="shared" si="4"/>
        <v>157.94999999999999</v>
      </c>
      <c r="K68" s="3">
        <v>130</v>
      </c>
      <c r="N68" s="22"/>
      <c r="O68" s="22"/>
      <c r="P68" s="22"/>
    </row>
    <row r="69" spans="1:16" ht="46.5" customHeight="1">
      <c r="A69" s="42" t="s">
        <v>96</v>
      </c>
      <c r="B69" s="29" t="s">
        <v>433</v>
      </c>
      <c r="C69" s="29" t="s">
        <v>97</v>
      </c>
      <c r="D69" s="132">
        <v>150</v>
      </c>
      <c r="E69" s="133">
        <v>122</v>
      </c>
      <c r="F69" s="43">
        <v>130</v>
      </c>
      <c r="G69" s="43"/>
      <c r="H69" s="43"/>
      <c r="I69" s="43">
        <f t="shared" ref="I69:I96" si="5">F69-D69</f>
        <v>-20</v>
      </c>
      <c r="J69" s="22">
        <f t="shared" si="4"/>
        <v>157.94999999999999</v>
      </c>
      <c r="K69" s="3">
        <v>140</v>
      </c>
      <c r="N69" s="22"/>
      <c r="O69" s="22">
        <v>89</v>
      </c>
      <c r="P69" s="22">
        <v>70</v>
      </c>
    </row>
    <row r="70" spans="1:16" ht="50.25" customHeight="1">
      <c r="A70" s="42" t="s">
        <v>98</v>
      </c>
      <c r="B70" s="29" t="s">
        <v>568</v>
      </c>
      <c r="C70" s="29" t="s">
        <v>99</v>
      </c>
      <c r="D70" s="132">
        <v>210</v>
      </c>
      <c r="E70" s="133">
        <v>123</v>
      </c>
      <c r="F70" s="43">
        <v>190</v>
      </c>
      <c r="G70" s="43"/>
      <c r="H70" s="43"/>
      <c r="I70" s="43">
        <f t="shared" si="5"/>
        <v>-20</v>
      </c>
      <c r="J70" s="22">
        <f t="shared" si="4"/>
        <v>221.13</v>
      </c>
      <c r="K70" s="3">
        <v>200</v>
      </c>
      <c r="N70" s="22"/>
      <c r="O70" s="22">
        <v>175</v>
      </c>
      <c r="P70" s="22"/>
    </row>
    <row r="71" spans="1:16" ht="48.75" customHeight="1">
      <c r="A71" s="42" t="s">
        <v>100</v>
      </c>
      <c r="B71" s="29" t="s">
        <v>569</v>
      </c>
      <c r="C71" s="29" t="s">
        <v>101</v>
      </c>
      <c r="D71" s="132">
        <v>170</v>
      </c>
      <c r="E71" s="133">
        <v>124</v>
      </c>
      <c r="F71" s="43">
        <v>145</v>
      </c>
      <c r="G71" s="43"/>
      <c r="H71" s="43"/>
      <c r="I71" s="43">
        <f t="shared" si="5"/>
        <v>-25</v>
      </c>
      <c r="J71" s="22">
        <f t="shared" si="4"/>
        <v>179.01</v>
      </c>
      <c r="K71" s="3">
        <v>150</v>
      </c>
      <c r="N71" s="22"/>
      <c r="O71" s="22">
        <v>458</v>
      </c>
      <c r="P71" s="22"/>
    </row>
    <row r="72" spans="1:16" ht="48" customHeight="1">
      <c r="A72" s="42" t="s">
        <v>102</v>
      </c>
      <c r="B72" s="29" t="s">
        <v>570</v>
      </c>
      <c r="C72" s="29" t="s">
        <v>103</v>
      </c>
      <c r="D72" s="132">
        <v>160</v>
      </c>
      <c r="E72" s="133">
        <v>125</v>
      </c>
      <c r="F72" s="43">
        <v>130</v>
      </c>
      <c r="G72" s="43"/>
      <c r="H72" s="43"/>
      <c r="I72" s="43">
        <f t="shared" si="5"/>
        <v>-30</v>
      </c>
      <c r="J72" s="22">
        <f t="shared" si="4"/>
        <v>168.48</v>
      </c>
      <c r="K72" s="3">
        <v>140</v>
      </c>
      <c r="N72" s="22"/>
      <c r="O72" s="22">
        <v>130</v>
      </c>
      <c r="P72" s="22"/>
    </row>
    <row r="73" spans="1:16" ht="48" customHeight="1">
      <c r="A73" s="42" t="s">
        <v>104</v>
      </c>
      <c r="B73" s="29" t="s">
        <v>571</v>
      </c>
      <c r="C73" s="29" t="s">
        <v>105</v>
      </c>
      <c r="D73" s="132">
        <v>160</v>
      </c>
      <c r="E73" s="133">
        <v>126</v>
      </c>
      <c r="F73" s="43">
        <v>130</v>
      </c>
      <c r="G73" s="43"/>
      <c r="H73" s="43"/>
      <c r="I73" s="43">
        <f t="shared" si="5"/>
        <v>-30</v>
      </c>
      <c r="J73" s="22">
        <f t="shared" si="4"/>
        <v>168.48</v>
      </c>
      <c r="K73" s="3">
        <v>140</v>
      </c>
      <c r="N73" s="22"/>
      <c r="O73" s="22"/>
      <c r="P73" s="22"/>
    </row>
    <row r="74" spans="1:16" ht="45" customHeight="1">
      <c r="A74" s="42" t="s">
        <v>106</v>
      </c>
      <c r="B74" s="29" t="s">
        <v>572</v>
      </c>
      <c r="C74" s="29" t="s">
        <v>107</v>
      </c>
      <c r="D74" s="132">
        <v>160</v>
      </c>
      <c r="E74" s="133">
        <v>127</v>
      </c>
      <c r="F74" s="43">
        <v>130</v>
      </c>
      <c r="G74" s="43"/>
      <c r="H74" s="43"/>
      <c r="I74" s="43">
        <f t="shared" si="5"/>
        <v>-30</v>
      </c>
      <c r="J74" s="22">
        <f t="shared" si="4"/>
        <v>168.48</v>
      </c>
      <c r="K74" s="3">
        <v>135</v>
      </c>
      <c r="N74" s="22"/>
      <c r="O74" s="22">
        <v>104</v>
      </c>
      <c r="P74" s="22">
        <v>70</v>
      </c>
    </row>
    <row r="75" spans="1:16" ht="45" customHeight="1">
      <c r="A75" s="42" t="s">
        <v>108</v>
      </c>
      <c r="B75" s="29" t="s">
        <v>573</v>
      </c>
      <c r="C75" s="29" t="s">
        <v>109</v>
      </c>
      <c r="D75" s="132">
        <v>200</v>
      </c>
      <c r="E75" s="133">
        <v>128</v>
      </c>
      <c r="F75" s="43">
        <v>130</v>
      </c>
      <c r="G75" s="43"/>
      <c r="H75" s="43"/>
      <c r="I75" s="43">
        <f t="shared" si="5"/>
        <v>-70</v>
      </c>
      <c r="J75" s="22">
        <f t="shared" si="4"/>
        <v>210.6</v>
      </c>
      <c r="K75" s="3">
        <v>135</v>
      </c>
      <c r="N75" s="22"/>
      <c r="O75" s="22"/>
      <c r="P75" s="22"/>
    </row>
    <row r="76" spans="1:16" ht="39" customHeight="1">
      <c r="A76" s="42" t="s">
        <v>110</v>
      </c>
      <c r="B76" s="29" t="s">
        <v>574</v>
      </c>
      <c r="C76" s="29" t="s">
        <v>111</v>
      </c>
      <c r="D76" s="132">
        <v>160</v>
      </c>
      <c r="E76" s="133">
        <v>129</v>
      </c>
      <c r="F76" s="43">
        <v>130</v>
      </c>
      <c r="G76" s="43"/>
      <c r="H76" s="43"/>
      <c r="I76" s="43">
        <f t="shared" si="5"/>
        <v>-30</v>
      </c>
      <c r="J76" s="22">
        <f t="shared" si="4"/>
        <v>168.48</v>
      </c>
      <c r="K76" s="3">
        <v>135</v>
      </c>
      <c r="N76" s="22"/>
      <c r="O76" s="22">
        <v>45</v>
      </c>
      <c r="P76" s="22">
        <v>70</v>
      </c>
    </row>
    <row r="77" spans="1:16" ht="46.5" customHeight="1">
      <c r="A77" s="42" t="s">
        <v>112</v>
      </c>
      <c r="B77" s="29" t="s">
        <v>575</v>
      </c>
      <c r="C77" s="29" t="s">
        <v>113</v>
      </c>
      <c r="D77" s="132">
        <v>160</v>
      </c>
      <c r="E77" s="133">
        <v>130</v>
      </c>
      <c r="F77" s="43">
        <v>130</v>
      </c>
      <c r="G77" s="43"/>
      <c r="H77" s="43"/>
      <c r="I77" s="43">
        <f t="shared" si="5"/>
        <v>-30</v>
      </c>
      <c r="J77" s="22">
        <f t="shared" si="4"/>
        <v>168.48</v>
      </c>
      <c r="K77" s="3">
        <v>135</v>
      </c>
      <c r="N77" s="22"/>
      <c r="O77" s="22">
        <v>80</v>
      </c>
      <c r="P77" s="22">
        <v>70</v>
      </c>
    </row>
    <row r="78" spans="1:16" ht="39" customHeight="1">
      <c r="A78" s="42" t="s">
        <v>114</v>
      </c>
      <c r="B78" s="29" t="s">
        <v>576</v>
      </c>
      <c r="C78" s="29" t="s">
        <v>115</v>
      </c>
      <c r="D78" s="132">
        <v>160</v>
      </c>
      <c r="E78" s="133">
        <v>131</v>
      </c>
      <c r="F78" s="43">
        <v>130</v>
      </c>
      <c r="G78" s="43"/>
      <c r="H78" s="43"/>
      <c r="I78" s="43">
        <f t="shared" si="5"/>
        <v>-30</v>
      </c>
      <c r="J78" s="22">
        <f t="shared" si="4"/>
        <v>168.48</v>
      </c>
      <c r="K78" s="3">
        <v>135</v>
      </c>
      <c r="N78" s="22"/>
      <c r="O78" s="22"/>
      <c r="P78" s="22"/>
    </row>
    <row r="79" spans="1:16" ht="48.75" customHeight="1">
      <c r="A79" s="42" t="s">
        <v>116</v>
      </c>
      <c r="B79" s="29" t="s">
        <v>577</v>
      </c>
      <c r="C79" s="29" t="s">
        <v>117</v>
      </c>
      <c r="D79" s="132">
        <v>200</v>
      </c>
      <c r="E79" s="133">
        <v>132</v>
      </c>
      <c r="F79" s="43">
        <v>150</v>
      </c>
      <c r="G79" s="43"/>
      <c r="H79" s="43"/>
      <c r="I79" s="43">
        <f t="shared" si="5"/>
        <v>-50</v>
      </c>
      <c r="J79" s="22">
        <f t="shared" si="4"/>
        <v>210.6</v>
      </c>
      <c r="K79" s="3">
        <v>155</v>
      </c>
      <c r="N79" s="22"/>
      <c r="O79" s="22">
        <v>250</v>
      </c>
      <c r="P79" s="22">
        <v>70</v>
      </c>
    </row>
    <row r="80" spans="1:16" ht="50.25" customHeight="1">
      <c r="A80" s="42" t="s">
        <v>118</v>
      </c>
      <c r="B80" s="29" t="s">
        <v>578</v>
      </c>
      <c r="C80" s="29" t="s">
        <v>119</v>
      </c>
      <c r="D80" s="132">
        <v>170</v>
      </c>
      <c r="E80" s="133">
        <v>133</v>
      </c>
      <c r="F80" s="43">
        <v>140</v>
      </c>
      <c r="G80" s="43"/>
      <c r="H80" s="43"/>
      <c r="I80" s="43">
        <f t="shared" si="5"/>
        <v>-30</v>
      </c>
      <c r="J80" s="22">
        <f t="shared" si="4"/>
        <v>179.01</v>
      </c>
      <c r="K80" s="3">
        <v>145</v>
      </c>
      <c r="N80" s="22"/>
      <c r="O80" s="22"/>
      <c r="P80" s="22"/>
    </row>
    <row r="81" spans="1:16" ht="46.5" customHeight="1">
      <c r="A81" s="42" t="s">
        <v>118</v>
      </c>
      <c r="B81" s="29" t="s">
        <v>579</v>
      </c>
      <c r="C81" s="29" t="s">
        <v>120</v>
      </c>
      <c r="D81" s="132">
        <v>200</v>
      </c>
      <c r="E81" s="133">
        <v>134</v>
      </c>
      <c r="F81" s="43">
        <v>170</v>
      </c>
      <c r="G81" s="43"/>
      <c r="H81" s="43"/>
      <c r="I81" s="43">
        <f t="shared" si="5"/>
        <v>-30</v>
      </c>
      <c r="J81" s="22">
        <f t="shared" si="4"/>
        <v>210.6</v>
      </c>
      <c r="N81" s="22"/>
      <c r="O81" s="22">
        <v>255</v>
      </c>
      <c r="P81" s="22"/>
    </row>
    <row r="82" spans="1:16" ht="48.75" customHeight="1">
      <c r="A82" s="42" t="s">
        <v>121</v>
      </c>
      <c r="B82" s="29" t="s">
        <v>580</v>
      </c>
      <c r="C82" s="29" t="s">
        <v>122</v>
      </c>
      <c r="D82" s="132">
        <v>170</v>
      </c>
      <c r="E82" s="133">
        <v>135</v>
      </c>
      <c r="F82" s="43">
        <v>140</v>
      </c>
      <c r="G82" s="43"/>
      <c r="H82" s="43"/>
      <c r="I82" s="43">
        <f t="shared" si="5"/>
        <v>-30</v>
      </c>
      <c r="J82" s="22">
        <f t="shared" si="4"/>
        <v>179.01</v>
      </c>
      <c r="N82" s="22"/>
      <c r="O82" s="22"/>
      <c r="P82" s="22"/>
    </row>
    <row r="83" spans="1:16" ht="63.75" customHeight="1">
      <c r="A83" s="42" t="s">
        <v>123</v>
      </c>
      <c r="B83" s="29" t="s">
        <v>434</v>
      </c>
      <c r="C83" s="29" t="s">
        <v>124</v>
      </c>
      <c r="D83" s="132">
        <v>170</v>
      </c>
      <c r="E83" s="133">
        <v>136</v>
      </c>
      <c r="F83" s="43">
        <v>140</v>
      </c>
      <c r="G83" s="43"/>
      <c r="H83" s="43"/>
      <c r="I83" s="43">
        <f t="shared" si="5"/>
        <v>-30</v>
      </c>
      <c r="J83" s="22">
        <f t="shared" si="4"/>
        <v>179.01</v>
      </c>
      <c r="N83" s="22"/>
      <c r="O83" s="22"/>
      <c r="P83" s="22"/>
    </row>
    <row r="84" spans="1:16" ht="48" customHeight="1">
      <c r="A84" s="42" t="s">
        <v>125</v>
      </c>
      <c r="B84" s="29" t="s">
        <v>581</v>
      </c>
      <c r="C84" s="29" t="s">
        <v>126</v>
      </c>
      <c r="D84" s="132">
        <v>200</v>
      </c>
      <c r="E84" s="133">
        <v>137</v>
      </c>
      <c r="F84" s="43">
        <v>180</v>
      </c>
      <c r="G84" s="43"/>
      <c r="H84" s="43"/>
      <c r="I84" s="43">
        <f t="shared" si="5"/>
        <v>-20</v>
      </c>
      <c r="J84" s="22">
        <f t="shared" si="4"/>
        <v>210.6</v>
      </c>
      <c r="N84" s="22"/>
      <c r="O84" s="22">
        <v>180</v>
      </c>
      <c r="P84" s="22"/>
    </row>
    <row r="85" spans="1:16" ht="50.25" customHeight="1">
      <c r="A85" s="42" t="s">
        <v>127</v>
      </c>
      <c r="B85" s="29" t="s">
        <v>582</v>
      </c>
      <c r="C85" s="29" t="s">
        <v>128</v>
      </c>
      <c r="D85" s="132">
        <v>150</v>
      </c>
      <c r="E85" s="133">
        <v>139</v>
      </c>
      <c r="F85" s="43">
        <v>130</v>
      </c>
      <c r="G85" s="43"/>
      <c r="H85" s="43"/>
      <c r="I85" s="43">
        <f t="shared" si="5"/>
        <v>-20</v>
      </c>
      <c r="J85" s="22">
        <f t="shared" si="4"/>
        <v>157.94999999999999</v>
      </c>
      <c r="N85" s="22"/>
      <c r="O85" s="22"/>
      <c r="P85" s="22">
        <v>70</v>
      </c>
    </row>
    <row r="86" spans="1:16" ht="51.75" customHeight="1">
      <c r="A86" s="42" t="s">
        <v>129</v>
      </c>
      <c r="B86" s="29" t="s">
        <v>583</v>
      </c>
      <c r="C86" s="29" t="s">
        <v>130</v>
      </c>
      <c r="D86" s="132">
        <v>160</v>
      </c>
      <c r="E86" s="133">
        <v>140</v>
      </c>
      <c r="F86" s="43">
        <v>130</v>
      </c>
      <c r="G86" s="43"/>
      <c r="H86" s="43"/>
      <c r="I86" s="43">
        <f t="shared" si="5"/>
        <v>-30</v>
      </c>
      <c r="J86" s="22">
        <f t="shared" si="4"/>
        <v>168.48</v>
      </c>
      <c r="N86" s="22"/>
      <c r="O86" s="22"/>
      <c r="P86" s="22">
        <v>70</v>
      </c>
    </row>
    <row r="87" spans="1:16" ht="39" customHeight="1">
      <c r="A87" s="42" t="s">
        <v>131</v>
      </c>
      <c r="B87" s="29" t="s">
        <v>584</v>
      </c>
      <c r="C87" s="29" t="s">
        <v>132</v>
      </c>
      <c r="D87" s="132">
        <f t="shared" ref="D87:D93" si="6">F87</f>
        <v>220</v>
      </c>
      <c r="E87" s="133">
        <v>141</v>
      </c>
      <c r="F87" s="43">
        <v>220</v>
      </c>
      <c r="G87" s="43"/>
      <c r="H87" s="43"/>
      <c r="I87" s="43">
        <f t="shared" si="5"/>
        <v>0</v>
      </c>
      <c r="J87" s="22">
        <f t="shared" si="4"/>
        <v>231.66</v>
      </c>
      <c r="N87" s="22"/>
      <c r="O87" s="22"/>
      <c r="P87" s="22"/>
    </row>
    <row r="88" spans="1:16" ht="55.5" customHeight="1">
      <c r="A88" s="42" t="s">
        <v>133</v>
      </c>
      <c r="B88" s="29" t="s">
        <v>585</v>
      </c>
      <c r="C88" s="29" t="s">
        <v>134</v>
      </c>
      <c r="D88" s="132">
        <v>150</v>
      </c>
      <c r="E88" s="133">
        <v>142</v>
      </c>
      <c r="F88" s="43">
        <v>135</v>
      </c>
      <c r="G88" s="43"/>
      <c r="H88" s="43"/>
      <c r="I88" s="43">
        <f t="shared" si="5"/>
        <v>-15</v>
      </c>
      <c r="J88" s="22">
        <f t="shared" si="4"/>
        <v>157.94999999999999</v>
      </c>
      <c r="N88" s="22"/>
      <c r="O88" s="22"/>
      <c r="P88" s="22"/>
    </row>
    <row r="89" spans="1:16" ht="48" customHeight="1">
      <c r="A89" s="42" t="s">
        <v>135</v>
      </c>
      <c r="B89" s="29" t="s">
        <v>586</v>
      </c>
      <c r="C89" s="29" t="s">
        <v>136</v>
      </c>
      <c r="D89" s="132">
        <f t="shared" si="6"/>
        <v>510</v>
      </c>
      <c r="E89" s="133">
        <v>143</v>
      </c>
      <c r="F89" s="43">
        <v>510</v>
      </c>
      <c r="G89" s="43"/>
      <c r="H89" s="43"/>
      <c r="I89" s="43">
        <f t="shared" si="5"/>
        <v>0</v>
      </c>
      <c r="J89" s="22">
        <f t="shared" si="4"/>
        <v>537.03</v>
      </c>
      <c r="N89" s="22"/>
      <c r="O89" s="22"/>
      <c r="P89" s="22">
        <v>400</v>
      </c>
    </row>
    <row r="90" spans="1:16" ht="54.75" customHeight="1">
      <c r="A90" s="42" t="s">
        <v>137</v>
      </c>
      <c r="B90" s="29" t="s">
        <v>587</v>
      </c>
      <c r="C90" s="29" t="s">
        <v>138</v>
      </c>
      <c r="D90" s="132">
        <f t="shared" si="6"/>
        <v>410</v>
      </c>
      <c r="E90" s="133">
        <v>144</v>
      </c>
      <c r="F90" s="43">
        <v>410</v>
      </c>
      <c r="G90" s="43"/>
      <c r="H90" s="43"/>
      <c r="I90" s="43">
        <f t="shared" si="5"/>
        <v>0</v>
      </c>
      <c r="J90" s="22">
        <f t="shared" si="4"/>
        <v>431.73</v>
      </c>
      <c r="N90" s="22"/>
      <c r="O90" s="22"/>
      <c r="P90" s="22"/>
    </row>
    <row r="91" spans="1:16" ht="45.75" customHeight="1">
      <c r="A91" s="42" t="s">
        <v>139</v>
      </c>
      <c r="B91" s="29" t="s">
        <v>588</v>
      </c>
      <c r="C91" s="29" t="s">
        <v>140</v>
      </c>
      <c r="D91" s="132">
        <f t="shared" si="6"/>
        <v>410</v>
      </c>
      <c r="E91" s="133">
        <v>145</v>
      </c>
      <c r="F91" s="43">
        <v>410</v>
      </c>
      <c r="G91" s="43"/>
      <c r="H91" s="43"/>
      <c r="I91" s="43">
        <f t="shared" si="5"/>
        <v>0</v>
      </c>
      <c r="J91" s="22">
        <f t="shared" si="4"/>
        <v>431.73</v>
      </c>
      <c r="N91" s="22"/>
      <c r="O91" s="22"/>
      <c r="P91" s="22">
        <v>400</v>
      </c>
    </row>
    <row r="92" spans="1:16" ht="45.75" customHeight="1">
      <c r="A92" s="42" t="s">
        <v>141</v>
      </c>
      <c r="B92" s="29" t="s">
        <v>435</v>
      </c>
      <c r="C92" s="29" t="s">
        <v>142</v>
      </c>
      <c r="D92" s="132">
        <f t="shared" si="6"/>
        <v>460</v>
      </c>
      <c r="E92" s="133">
        <v>146</v>
      </c>
      <c r="F92" s="43">
        <v>460</v>
      </c>
      <c r="G92" s="43"/>
      <c r="H92" s="43"/>
      <c r="I92" s="43">
        <f t="shared" si="5"/>
        <v>0</v>
      </c>
      <c r="J92" s="22">
        <f t="shared" si="4"/>
        <v>484.38</v>
      </c>
      <c r="N92" s="22"/>
      <c r="O92" s="22"/>
      <c r="P92" s="22"/>
    </row>
    <row r="93" spans="1:16" ht="48" customHeight="1">
      <c r="A93" s="42" t="s">
        <v>143</v>
      </c>
      <c r="B93" s="29" t="s">
        <v>436</v>
      </c>
      <c r="C93" s="29" t="s">
        <v>144</v>
      </c>
      <c r="D93" s="132">
        <f t="shared" si="6"/>
        <v>450</v>
      </c>
      <c r="E93" s="133">
        <v>147</v>
      </c>
      <c r="F93" s="43">
        <v>450</v>
      </c>
      <c r="G93" s="43"/>
      <c r="H93" s="43"/>
      <c r="I93" s="43">
        <f t="shared" si="5"/>
        <v>0</v>
      </c>
      <c r="J93" s="22">
        <f t="shared" si="4"/>
        <v>473.85</v>
      </c>
      <c r="N93" s="22"/>
      <c r="O93" s="22">
        <v>260</v>
      </c>
      <c r="P93" s="22">
        <v>400</v>
      </c>
    </row>
    <row r="94" spans="1:16" ht="48" customHeight="1">
      <c r="A94" s="42" t="s">
        <v>145</v>
      </c>
      <c r="B94" s="29" t="s">
        <v>589</v>
      </c>
      <c r="C94" s="29" t="s">
        <v>146</v>
      </c>
      <c r="D94" s="132">
        <v>410</v>
      </c>
      <c r="E94" s="133">
        <v>148</v>
      </c>
      <c r="F94" s="43">
        <v>410</v>
      </c>
      <c r="G94" s="43"/>
      <c r="H94" s="43"/>
      <c r="I94" s="43">
        <f t="shared" si="5"/>
        <v>0</v>
      </c>
      <c r="J94" s="22">
        <f t="shared" si="4"/>
        <v>431.73</v>
      </c>
      <c r="N94" s="22"/>
      <c r="O94" s="22"/>
      <c r="P94" s="22"/>
    </row>
    <row r="95" spans="1:16" ht="48" customHeight="1">
      <c r="A95" s="42" t="s">
        <v>147</v>
      </c>
      <c r="B95" s="29" t="s">
        <v>437</v>
      </c>
      <c r="C95" s="29" t="s">
        <v>148</v>
      </c>
      <c r="D95" s="132">
        <v>410</v>
      </c>
      <c r="E95" s="133">
        <v>148</v>
      </c>
      <c r="F95" s="43">
        <v>410</v>
      </c>
      <c r="G95" s="43"/>
      <c r="H95" s="43"/>
      <c r="I95" s="43">
        <f t="shared" si="5"/>
        <v>0</v>
      </c>
      <c r="J95" s="22">
        <f t="shared" si="4"/>
        <v>431.73</v>
      </c>
      <c r="N95" s="22"/>
      <c r="O95" s="22"/>
      <c r="P95" s="22">
        <v>400</v>
      </c>
    </row>
    <row r="96" spans="1:16" ht="51.75" customHeight="1">
      <c r="A96" s="42" t="s">
        <v>149</v>
      </c>
      <c r="B96" s="29" t="s">
        <v>590</v>
      </c>
      <c r="C96" s="29" t="s">
        <v>150</v>
      </c>
      <c r="D96" s="132">
        <v>410</v>
      </c>
      <c r="E96" s="133">
        <v>148</v>
      </c>
      <c r="F96" s="43">
        <v>410</v>
      </c>
      <c r="G96" s="43"/>
      <c r="H96" s="43"/>
      <c r="I96" s="43">
        <f t="shared" si="5"/>
        <v>0</v>
      </c>
      <c r="J96" s="22">
        <f t="shared" si="4"/>
        <v>431.73</v>
      </c>
      <c r="N96" s="22"/>
      <c r="O96" s="22"/>
      <c r="P96" s="22">
        <v>400</v>
      </c>
    </row>
    <row r="97" spans="1:16" ht="51.75" customHeight="1">
      <c r="A97" s="42" t="s">
        <v>151</v>
      </c>
      <c r="B97" s="29" t="s">
        <v>591</v>
      </c>
      <c r="C97" s="29"/>
      <c r="D97" s="132">
        <v>410</v>
      </c>
      <c r="E97" s="133"/>
      <c r="F97" s="43"/>
      <c r="G97" s="43"/>
      <c r="H97" s="43"/>
      <c r="I97" s="43"/>
      <c r="J97" s="22">
        <f t="shared" si="4"/>
        <v>431.73</v>
      </c>
      <c r="N97" s="22"/>
      <c r="O97" s="22"/>
      <c r="P97" s="22">
        <v>400</v>
      </c>
    </row>
    <row r="98" spans="1:16" ht="51.75" customHeight="1">
      <c r="A98" s="42" t="s">
        <v>152</v>
      </c>
      <c r="B98" s="29" t="s">
        <v>592</v>
      </c>
      <c r="C98" s="29"/>
      <c r="D98" s="132">
        <v>410</v>
      </c>
      <c r="E98" s="133"/>
      <c r="F98" s="43"/>
      <c r="G98" s="43"/>
      <c r="H98" s="43"/>
      <c r="I98" s="43"/>
      <c r="J98" s="22">
        <f t="shared" si="4"/>
        <v>431.73</v>
      </c>
      <c r="N98" s="22"/>
      <c r="O98" s="22"/>
      <c r="P98" s="22"/>
    </row>
    <row r="99" spans="1:16" ht="51.75" customHeight="1">
      <c r="A99" s="42" t="s">
        <v>153</v>
      </c>
      <c r="B99" s="29" t="s">
        <v>438</v>
      </c>
      <c r="C99" s="29"/>
      <c r="D99" s="132">
        <v>410</v>
      </c>
      <c r="E99" s="133"/>
      <c r="F99" s="43"/>
      <c r="G99" s="43"/>
      <c r="H99" s="43"/>
      <c r="I99" s="43"/>
      <c r="J99" s="22">
        <f t="shared" si="4"/>
        <v>431.73</v>
      </c>
      <c r="N99" s="22"/>
      <c r="O99" s="22"/>
      <c r="P99" s="22"/>
    </row>
    <row r="100" spans="1:16" ht="51.75" customHeight="1">
      <c r="A100" s="42" t="s">
        <v>154</v>
      </c>
      <c r="B100" s="29" t="s">
        <v>593</v>
      </c>
      <c r="C100" s="29"/>
      <c r="D100" s="132">
        <v>410</v>
      </c>
      <c r="E100" s="133"/>
      <c r="F100" s="43"/>
      <c r="G100" s="43"/>
      <c r="H100" s="43"/>
      <c r="I100" s="43"/>
      <c r="J100" s="22">
        <f t="shared" si="4"/>
        <v>431.73</v>
      </c>
      <c r="N100" s="22"/>
      <c r="O100" s="22"/>
      <c r="P100" s="22"/>
    </row>
    <row r="101" spans="1:16" ht="51.75" customHeight="1">
      <c r="A101" s="42" t="s">
        <v>155</v>
      </c>
      <c r="B101" s="29" t="s">
        <v>594</v>
      </c>
      <c r="C101" s="29"/>
      <c r="D101" s="132">
        <v>410</v>
      </c>
      <c r="E101" s="133"/>
      <c r="F101" s="43"/>
      <c r="G101" s="43"/>
      <c r="H101" s="43"/>
      <c r="I101" s="43"/>
      <c r="J101" s="22">
        <f t="shared" si="4"/>
        <v>431.73</v>
      </c>
      <c r="N101" s="22"/>
      <c r="O101" s="22"/>
      <c r="P101" s="22">
        <v>400</v>
      </c>
    </row>
    <row r="102" spans="1:16" ht="51.75" customHeight="1">
      <c r="A102" s="42" t="s">
        <v>156</v>
      </c>
      <c r="B102" s="29" t="s">
        <v>595</v>
      </c>
      <c r="C102" s="29"/>
      <c r="D102" s="132">
        <v>530</v>
      </c>
      <c r="E102" s="133"/>
      <c r="F102" s="43"/>
      <c r="G102" s="43"/>
      <c r="H102" s="43"/>
      <c r="I102" s="43"/>
      <c r="J102" s="22">
        <f t="shared" si="4"/>
        <v>558.09</v>
      </c>
      <c r="N102" s="22"/>
      <c r="O102" s="22"/>
      <c r="P102" s="22">
        <v>400</v>
      </c>
    </row>
    <row r="103" spans="1:16" ht="51.75" customHeight="1">
      <c r="A103" s="42" t="s">
        <v>157</v>
      </c>
      <c r="B103" s="29" t="s">
        <v>596</v>
      </c>
      <c r="C103" s="29"/>
      <c r="D103" s="132">
        <v>530</v>
      </c>
      <c r="E103" s="133"/>
      <c r="F103" s="43"/>
      <c r="G103" s="43"/>
      <c r="H103" s="43"/>
      <c r="I103" s="43"/>
      <c r="J103" s="22">
        <f t="shared" si="4"/>
        <v>558.09</v>
      </c>
      <c r="N103" s="22"/>
      <c r="O103" s="22"/>
      <c r="P103" s="22">
        <v>400</v>
      </c>
    </row>
    <row r="104" spans="1:16" ht="58.5" customHeight="1">
      <c r="A104" s="42" t="s">
        <v>158</v>
      </c>
      <c r="B104" s="29" t="s">
        <v>597</v>
      </c>
      <c r="C104" s="29" t="s">
        <v>159</v>
      </c>
      <c r="D104" s="132">
        <v>410</v>
      </c>
      <c r="E104" s="133">
        <v>148</v>
      </c>
      <c r="F104" s="43">
        <v>410</v>
      </c>
      <c r="G104" s="43"/>
      <c r="H104" s="43"/>
      <c r="I104" s="43">
        <f>F104-D104</f>
        <v>0</v>
      </c>
      <c r="J104" s="22">
        <f t="shared" si="4"/>
        <v>431.73</v>
      </c>
      <c r="N104" s="22"/>
      <c r="O104" s="22">
        <v>200</v>
      </c>
      <c r="P104" s="22">
        <v>260</v>
      </c>
    </row>
    <row r="105" spans="1:16" ht="58.5" customHeight="1">
      <c r="A105" s="42" t="s">
        <v>158</v>
      </c>
      <c r="B105" s="29" t="s">
        <v>439</v>
      </c>
      <c r="C105" s="29"/>
      <c r="D105" s="132">
        <v>410</v>
      </c>
      <c r="E105" s="133">
        <v>148</v>
      </c>
      <c r="F105" s="43"/>
      <c r="G105" s="43"/>
      <c r="H105" s="43"/>
      <c r="I105" s="43"/>
      <c r="J105" s="22">
        <f t="shared" si="4"/>
        <v>431.73</v>
      </c>
      <c r="N105" s="22"/>
      <c r="O105" s="22">
        <v>200</v>
      </c>
      <c r="P105" s="22">
        <v>260</v>
      </c>
    </row>
    <row r="106" spans="1:16" ht="58.5" customHeight="1">
      <c r="A106" s="42" t="s">
        <v>160</v>
      </c>
      <c r="B106" s="29" t="s">
        <v>440</v>
      </c>
      <c r="C106" s="29" t="s">
        <v>161</v>
      </c>
      <c r="D106" s="132">
        <v>410</v>
      </c>
      <c r="E106" s="133">
        <v>148</v>
      </c>
      <c r="F106" s="43">
        <v>410</v>
      </c>
      <c r="G106" s="43"/>
      <c r="H106" s="43"/>
      <c r="I106" s="43">
        <f>F106-D106</f>
        <v>0</v>
      </c>
      <c r="J106" s="22">
        <f t="shared" si="4"/>
        <v>431.73</v>
      </c>
      <c r="N106" s="22"/>
      <c r="O106" s="22"/>
      <c r="P106" s="22"/>
    </row>
    <row r="107" spans="1:16" ht="58.5" customHeight="1">
      <c r="A107" s="42" t="s">
        <v>160</v>
      </c>
      <c r="B107" s="29" t="s">
        <v>441</v>
      </c>
      <c r="C107" s="29"/>
      <c r="D107" s="132">
        <v>410</v>
      </c>
      <c r="E107" s="133">
        <v>148</v>
      </c>
      <c r="F107" s="43"/>
      <c r="G107" s="43"/>
      <c r="H107" s="43"/>
      <c r="I107" s="43"/>
      <c r="J107" s="22">
        <f t="shared" si="4"/>
        <v>431.73</v>
      </c>
      <c r="N107" s="22"/>
      <c r="O107" s="22"/>
      <c r="P107" s="22"/>
    </row>
    <row r="108" spans="1:16" ht="51" customHeight="1">
      <c r="A108" s="42" t="s">
        <v>162</v>
      </c>
      <c r="B108" s="29" t="s">
        <v>442</v>
      </c>
      <c r="C108" s="29" t="s">
        <v>163</v>
      </c>
      <c r="D108" s="132">
        <v>410</v>
      </c>
      <c r="E108" s="133">
        <v>148</v>
      </c>
      <c r="F108" s="43">
        <v>410</v>
      </c>
      <c r="G108" s="43"/>
      <c r="H108" s="43"/>
      <c r="I108" s="43">
        <f>F108-D108</f>
        <v>0</v>
      </c>
      <c r="J108" s="22">
        <f t="shared" si="4"/>
        <v>431.73</v>
      </c>
      <c r="N108" s="22"/>
      <c r="O108" s="22"/>
      <c r="P108" s="22">
        <v>260</v>
      </c>
    </row>
    <row r="109" spans="1:16" ht="51" customHeight="1">
      <c r="A109" s="42" t="s">
        <v>162</v>
      </c>
      <c r="B109" s="29" t="s">
        <v>443</v>
      </c>
      <c r="C109" s="29"/>
      <c r="D109" s="132">
        <v>410</v>
      </c>
      <c r="E109" s="133">
        <v>148</v>
      </c>
      <c r="F109" s="43"/>
      <c r="G109" s="43"/>
      <c r="H109" s="43"/>
      <c r="I109" s="43"/>
      <c r="J109" s="22">
        <f t="shared" si="4"/>
        <v>431.73</v>
      </c>
      <c r="N109" s="22"/>
      <c r="O109" s="22"/>
      <c r="P109" s="22">
        <v>260</v>
      </c>
    </row>
    <row r="110" spans="1:16" ht="48.75" customHeight="1">
      <c r="A110" s="42" t="s">
        <v>164</v>
      </c>
      <c r="B110" s="29" t="s">
        <v>444</v>
      </c>
      <c r="C110" s="29" t="s">
        <v>165</v>
      </c>
      <c r="D110" s="132">
        <v>410</v>
      </c>
      <c r="E110" s="133">
        <v>148</v>
      </c>
      <c r="F110" s="43">
        <v>410</v>
      </c>
      <c r="G110" s="43"/>
      <c r="H110" s="43"/>
      <c r="I110" s="43">
        <f t="shared" ref="I110:I117" si="7">F110-D110</f>
        <v>0</v>
      </c>
      <c r="J110" s="22">
        <f t="shared" si="4"/>
        <v>431.73</v>
      </c>
      <c r="N110" s="22"/>
      <c r="O110" s="22"/>
      <c r="P110" s="22">
        <v>260</v>
      </c>
    </row>
    <row r="111" spans="1:16" ht="48.75" customHeight="1">
      <c r="A111" s="42" t="s">
        <v>164</v>
      </c>
      <c r="B111" s="29" t="s">
        <v>445</v>
      </c>
      <c r="C111" s="29" t="s">
        <v>166</v>
      </c>
      <c r="D111" s="132">
        <v>410</v>
      </c>
      <c r="E111" s="133">
        <v>148</v>
      </c>
      <c r="F111" s="43">
        <v>410</v>
      </c>
      <c r="G111" s="43"/>
      <c r="H111" s="43"/>
      <c r="I111" s="43">
        <f t="shared" si="7"/>
        <v>0</v>
      </c>
      <c r="J111" s="22">
        <f t="shared" si="4"/>
        <v>431.73</v>
      </c>
      <c r="N111" s="22"/>
      <c r="O111" s="22"/>
      <c r="P111" s="22">
        <v>260</v>
      </c>
    </row>
    <row r="112" spans="1:16" ht="48.75" customHeight="1">
      <c r="A112" s="42" t="s">
        <v>167</v>
      </c>
      <c r="B112" s="29" t="s">
        <v>446</v>
      </c>
      <c r="C112" s="29" t="s">
        <v>168</v>
      </c>
      <c r="D112" s="132">
        <f>F112</f>
        <v>530</v>
      </c>
      <c r="E112" s="133">
        <v>159</v>
      </c>
      <c r="F112" s="43">
        <v>530</v>
      </c>
      <c r="G112" s="43"/>
      <c r="H112" s="43"/>
      <c r="I112" s="43">
        <f t="shared" si="7"/>
        <v>0</v>
      </c>
      <c r="J112" s="22">
        <f t="shared" si="4"/>
        <v>558.09</v>
      </c>
      <c r="N112" s="22"/>
      <c r="O112" s="22"/>
      <c r="P112" s="22"/>
    </row>
    <row r="113" spans="1:16" ht="60.75" customHeight="1">
      <c r="A113" s="42" t="s">
        <v>169</v>
      </c>
      <c r="B113" s="29" t="s">
        <v>447</v>
      </c>
      <c r="C113" s="29" t="s">
        <v>170</v>
      </c>
      <c r="D113" s="132">
        <v>410</v>
      </c>
      <c r="E113" s="133">
        <v>160</v>
      </c>
      <c r="F113" s="43">
        <v>410</v>
      </c>
      <c r="G113" s="43"/>
      <c r="H113" s="43"/>
      <c r="I113" s="43">
        <f t="shared" si="7"/>
        <v>0</v>
      </c>
      <c r="J113" s="22">
        <f t="shared" si="4"/>
        <v>431.73</v>
      </c>
      <c r="N113" s="22"/>
      <c r="O113" s="22">
        <v>215</v>
      </c>
      <c r="P113" s="22">
        <v>260</v>
      </c>
    </row>
    <row r="114" spans="1:16" ht="70.5" customHeight="1">
      <c r="A114" s="42" t="s">
        <v>171</v>
      </c>
      <c r="B114" s="29" t="s">
        <v>448</v>
      </c>
      <c r="C114" s="29" t="s">
        <v>172</v>
      </c>
      <c r="D114" s="132">
        <f>F114</f>
        <v>530</v>
      </c>
      <c r="E114" s="133">
        <v>161</v>
      </c>
      <c r="F114" s="43">
        <v>530</v>
      </c>
      <c r="G114" s="43"/>
      <c r="H114" s="43"/>
      <c r="I114" s="43">
        <f t="shared" si="7"/>
        <v>0</v>
      </c>
      <c r="J114" s="22">
        <f t="shared" si="4"/>
        <v>558.09</v>
      </c>
      <c r="N114" s="22"/>
      <c r="O114" s="22"/>
      <c r="P114" s="22"/>
    </row>
    <row r="115" spans="1:16" ht="70.5" customHeight="1">
      <c r="A115" s="42" t="s">
        <v>173</v>
      </c>
      <c r="B115" s="29" t="s">
        <v>449</v>
      </c>
      <c r="C115" s="29" t="s">
        <v>174</v>
      </c>
      <c r="D115" s="132">
        <v>415</v>
      </c>
      <c r="E115" s="133">
        <v>162</v>
      </c>
      <c r="F115" s="43">
        <v>415</v>
      </c>
      <c r="G115" s="43"/>
      <c r="H115" s="43"/>
      <c r="I115" s="43">
        <f t="shared" si="7"/>
        <v>0</v>
      </c>
      <c r="J115" s="22">
        <f t="shared" si="4"/>
        <v>436.995</v>
      </c>
      <c r="N115" s="22"/>
      <c r="O115" s="22">
        <v>215</v>
      </c>
      <c r="P115" s="22">
        <v>260</v>
      </c>
    </row>
    <row r="116" spans="1:16" ht="70.5" customHeight="1">
      <c r="A116" s="42" t="s">
        <v>175</v>
      </c>
      <c r="B116" s="29" t="s">
        <v>450</v>
      </c>
      <c r="C116" s="29" t="s">
        <v>176</v>
      </c>
      <c r="D116" s="132">
        <v>420</v>
      </c>
      <c r="E116" s="133">
        <v>301</v>
      </c>
      <c r="F116" s="43">
        <v>425</v>
      </c>
      <c r="G116" s="43"/>
      <c r="H116" s="43"/>
      <c r="I116" s="43">
        <f t="shared" si="7"/>
        <v>5</v>
      </c>
      <c r="J116" s="22">
        <f t="shared" si="4"/>
        <v>442.26</v>
      </c>
      <c r="N116" s="22"/>
      <c r="O116" s="22"/>
      <c r="P116" s="22">
        <v>260</v>
      </c>
    </row>
    <row r="117" spans="1:16" ht="70.5" customHeight="1">
      <c r="A117" s="42" t="s">
        <v>177</v>
      </c>
      <c r="B117" s="36" t="s">
        <v>451</v>
      </c>
      <c r="C117" s="29" t="s">
        <v>178</v>
      </c>
      <c r="D117" s="132">
        <v>420</v>
      </c>
      <c r="E117" s="133">
        <v>301</v>
      </c>
      <c r="F117" s="43">
        <v>435</v>
      </c>
      <c r="G117" s="43"/>
      <c r="H117" s="43"/>
      <c r="I117" s="43">
        <f t="shared" si="7"/>
        <v>15</v>
      </c>
      <c r="J117" s="22">
        <f t="shared" si="4"/>
        <v>442.26</v>
      </c>
      <c r="N117" s="22"/>
      <c r="O117" s="22"/>
      <c r="P117" s="22"/>
    </row>
    <row r="118" spans="1:16" ht="70.5" customHeight="1">
      <c r="A118" s="42" t="s">
        <v>179</v>
      </c>
      <c r="B118" s="36" t="s">
        <v>452</v>
      </c>
      <c r="C118" s="29"/>
      <c r="D118" s="132">
        <v>420</v>
      </c>
      <c r="E118" s="133">
        <v>301</v>
      </c>
      <c r="F118" s="43"/>
      <c r="G118" s="43"/>
      <c r="H118" s="43"/>
      <c r="I118" s="43"/>
      <c r="J118" s="22">
        <f t="shared" si="4"/>
        <v>442.26</v>
      </c>
      <c r="N118" s="22"/>
      <c r="O118" s="22"/>
      <c r="P118" s="22"/>
    </row>
    <row r="119" spans="1:16" ht="70.5" customHeight="1">
      <c r="A119" s="42" t="s">
        <v>180</v>
      </c>
      <c r="B119" s="29" t="s">
        <v>460</v>
      </c>
      <c r="C119" s="29" t="s">
        <v>181</v>
      </c>
      <c r="D119" s="132">
        <v>420</v>
      </c>
      <c r="E119" s="133">
        <v>301</v>
      </c>
      <c r="F119" s="43">
        <v>430</v>
      </c>
      <c r="G119" s="43"/>
      <c r="H119" s="43"/>
      <c r="I119" s="43">
        <f>F119-D119</f>
        <v>10</v>
      </c>
      <c r="J119" s="22">
        <f t="shared" si="4"/>
        <v>442.26</v>
      </c>
      <c r="N119" s="22"/>
      <c r="O119" s="22"/>
      <c r="P119" s="22"/>
    </row>
    <row r="120" spans="1:16" ht="70.5" customHeight="1">
      <c r="A120" s="42" t="s">
        <v>182</v>
      </c>
      <c r="B120" s="29" t="s">
        <v>459</v>
      </c>
      <c r="C120" s="29"/>
      <c r="D120" s="132">
        <v>420</v>
      </c>
      <c r="E120" s="133">
        <v>301</v>
      </c>
      <c r="F120" s="43"/>
      <c r="G120" s="43"/>
      <c r="H120" s="43"/>
      <c r="I120" s="43"/>
      <c r="J120" s="22">
        <f t="shared" si="4"/>
        <v>442.26</v>
      </c>
      <c r="N120" s="22"/>
      <c r="O120" s="22"/>
      <c r="P120" s="22"/>
    </row>
    <row r="121" spans="1:16" ht="70.5" customHeight="1">
      <c r="A121" s="42" t="s">
        <v>180</v>
      </c>
      <c r="B121" s="29" t="s">
        <v>461</v>
      </c>
      <c r="C121" s="29" t="s">
        <v>183</v>
      </c>
      <c r="D121" s="132">
        <v>420</v>
      </c>
      <c r="E121" s="133">
        <v>301</v>
      </c>
      <c r="F121" s="43">
        <v>435</v>
      </c>
      <c r="G121" s="43"/>
      <c r="H121" s="43"/>
      <c r="I121" s="43">
        <f>F121-D121</f>
        <v>15</v>
      </c>
      <c r="J121" s="22">
        <f t="shared" si="4"/>
        <v>442.26</v>
      </c>
      <c r="N121" s="22"/>
      <c r="O121" s="22"/>
      <c r="P121" s="22"/>
    </row>
    <row r="122" spans="1:16" ht="70.5" customHeight="1">
      <c r="A122" s="42" t="s">
        <v>184</v>
      </c>
      <c r="B122" s="29" t="s">
        <v>462</v>
      </c>
      <c r="C122" s="29"/>
      <c r="D122" s="132">
        <v>420</v>
      </c>
      <c r="E122" s="133">
        <v>301</v>
      </c>
      <c r="F122" s="43"/>
      <c r="G122" s="43"/>
      <c r="H122" s="43"/>
      <c r="I122" s="43"/>
      <c r="J122" s="22">
        <f t="shared" si="4"/>
        <v>442.26</v>
      </c>
      <c r="N122" s="22"/>
      <c r="O122" s="22"/>
      <c r="P122" s="22"/>
    </row>
    <row r="123" spans="1:16" ht="70.5" customHeight="1">
      <c r="A123" s="42" t="s">
        <v>185</v>
      </c>
      <c r="B123" s="29" t="s">
        <v>463</v>
      </c>
      <c r="C123" s="29" t="s">
        <v>186</v>
      </c>
      <c r="D123" s="132">
        <v>420</v>
      </c>
      <c r="E123" s="133">
        <v>305</v>
      </c>
      <c r="F123" s="43">
        <v>415</v>
      </c>
      <c r="G123" s="43"/>
      <c r="H123" s="43"/>
      <c r="I123" s="43">
        <f>F123-D123</f>
        <v>-5</v>
      </c>
      <c r="J123" s="22">
        <f t="shared" si="4"/>
        <v>442.26</v>
      </c>
      <c r="N123" s="22"/>
      <c r="O123" s="22"/>
      <c r="P123" s="22">
        <v>250</v>
      </c>
    </row>
    <row r="124" spans="1:16" ht="70.5" customHeight="1">
      <c r="A124" s="42" t="s">
        <v>187</v>
      </c>
      <c r="B124" s="29" t="s">
        <v>598</v>
      </c>
      <c r="C124" s="29" t="s">
        <v>188</v>
      </c>
      <c r="D124" s="132">
        <v>415</v>
      </c>
      <c r="E124" s="133">
        <v>306</v>
      </c>
      <c r="F124" s="43">
        <v>385</v>
      </c>
      <c r="G124" s="43"/>
      <c r="H124" s="43"/>
      <c r="I124" s="43">
        <f>F124-D124</f>
        <v>-30</v>
      </c>
      <c r="J124" s="22">
        <f t="shared" si="4"/>
        <v>436.995</v>
      </c>
      <c r="N124" s="22"/>
      <c r="O124" s="22"/>
      <c r="P124" s="22">
        <v>260</v>
      </c>
    </row>
    <row r="125" spans="1:16" ht="70.5" customHeight="1">
      <c r="A125" s="42" t="s">
        <v>189</v>
      </c>
      <c r="B125" s="29" t="s">
        <v>599</v>
      </c>
      <c r="C125" s="29" t="s">
        <v>190</v>
      </c>
      <c r="D125" s="132">
        <v>500</v>
      </c>
      <c r="E125" s="133">
        <v>307</v>
      </c>
      <c r="F125" s="43">
        <v>450</v>
      </c>
      <c r="G125" s="43"/>
      <c r="H125" s="43"/>
      <c r="I125" s="43">
        <f>F125-D125</f>
        <v>-50</v>
      </c>
      <c r="J125" s="22">
        <f t="shared" si="4"/>
        <v>526.5</v>
      </c>
      <c r="N125" s="22"/>
      <c r="O125" s="22"/>
      <c r="P125" s="22"/>
    </row>
    <row r="126" spans="1:16" ht="70.5" customHeight="1">
      <c r="A126" s="42" t="s">
        <v>189</v>
      </c>
      <c r="B126" s="29" t="s">
        <v>600</v>
      </c>
      <c r="C126" s="38"/>
      <c r="D126" s="132">
        <v>500</v>
      </c>
      <c r="E126" s="133">
        <v>308</v>
      </c>
      <c r="F126" s="43"/>
      <c r="G126" s="43"/>
      <c r="H126" s="43"/>
      <c r="I126" s="43"/>
      <c r="J126" s="22">
        <f t="shared" si="4"/>
        <v>526.5</v>
      </c>
      <c r="N126" s="22"/>
      <c r="O126" s="22"/>
      <c r="P126" s="22"/>
    </row>
    <row r="127" spans="1:16" ht="47.25" customHeight="1">
      <c r="A127" s="52"/>
      <c r="B127" s="45" t="s">
        <v>511</v>
      </c>
      <c r="C127" s="38"/>
      <c r="D127" s="38"/>
      <c r="E127" s="54"/>
      <c r="F127" s="43"/>
      <c r="G127" s="43"/>
      <c r="H127" s="43"/>
      <c r="I127" s="43">
        <f t="shared" ref="I127:I136" si="8">F127-D127</f>
        <v>0</v>
      </c>
      <c r="J127" s="22"/>
      <c r="N127" s="22"/>
      <c r="O127" s="22"/>
      <c r="P127" s="22"/>
    </row>
    <row r="128" spans="1:16" ht="40.5" customHeight="1">
      <c r="A128" s="42" t="s">
        <v>191</v>
      </c>
      <c r="B128" s="29" t="s">
        <v>601</v>
      </c>
      <c r="C128" s="29" t="s">
        <v>192</v>
      </c>
      <c r="D128" s="132">
        <v>500</v>
      </c>
      <c r="E128" s="133"/>
      <c r="F128" s="43">
        <v>400</v>
      </c>
      <c r="G128" s="43"/>
      <c r="H128" s="43"/>
      <c r="I128" s="43">
        <f t="shared" si="8"/>
        <v>-100</v>
      </c>
      <c r="J128" s="22">
        <f t="shared" ref="J128:J135" si="9">D128*105.3/100</f>
        <v>526.5</v>
      </c>
      <c r="N128" s="22"/>
      <c r="O128" s="22"/>
      <c r="P128" s="22"/>
    </row>
    <row r="129" spans="1:16" ht="52.5" customHeight="1">
      <c r="A129" s="42" t="s">
        <v>191</v>
      </c>
      <c r="B129" s="29" t="s">
        <v>602</v>
      </c>
      <c r="C129" s="29" t="s">
        <v>193</v>
      </c>
      <c r="D129" s="132">
        <v>500</v>
      </c>
      <c r="E129" s="133"/>
      <c r="F129" s="43">
        <v>400</v>
      </c>
      <c r="G129" s="43"/>
      <c r="H129" s="43"/>
      <c r="I129" s="43">
        <f t="shared" si="8"/>
        <v>-100</v>
      </c>
      <c r="J129" s="22">
        <f t="shared" si="9"/>
        <v>526.5</v>
      </c>
      <c r="N129" s="22"/>
      <c r="O129" s="22"/>
      <c r="P129" s="22"/>
    </row>
    <row r="130" spans="1:16" ht="42" customHeight="1">
      <c r="A130" s="42" t="s">
        <v>194</v>
      </c>
      <c r="B130" s="54" t="s">
        <v>603</v>
      </c>
      <c r="C130" s="29" t="s">
        <v>195</v>
      </c>
      <c r="D130" s="132">
        <v>2000</v>
      </c>
      <c r="E130" s="133"/>
      <c r="F130" s="43">
        <v>1600</v>
      </c>
      <c r="G130" s="43"/>
      <c r="H130" s="43"/>
      <c r="I130" s="43">
        <f t="shared" si="8"/>
        <v>-400</v>
      </c>
      <c r="J130" s="22">
        <f t="shared" si="9"/>
        <v>2106</v>
      </c>
      <c r="N130" s="22"/>
      <c r="O130" s="22"/>
      <c r="P130" s="22"/>
    </row>
    <row r="131" spans="1:16" ht="43.5" customHeight="1">
      <c r="A131" s="42" t="s">
        <v>196</v>
      </c>
      <c r="B131" s="54" t="s">
        <v>604</v>
      </c>
      <c r="C131" s="29" t="s">
        <v>197</v>
      </c>
      <c r="D131" s="132">
        <v>1500</v>
      </c>
      <c r="E131" s="133"/>
      <c r="F131" s="43">
        <v>1200</v>
      </c>
      <c r="G131" s="43"/>
      <c r="H131" s="43"/>
      <c r="I131" s="43">
        <f t="shared" si="8"/>
        <v>-300</v>
      </c>
      <c r="J131" s="22">
        <f t="shared" si="9"/>
        <v>1579.5</v>
      </c>
      <c r="N131" s="22"/>
      <c r="O131" s="22"/>
      <c r="P131" s="22"/>
    </row>
    <row r="132" spans="1:16" ht="43.5" customHeight="1">
      <c r="A132" s="42" t="s">
        <v>198</v>
      </c>
      <c r="B132" s="54" t="s">
        <v>605</v>
      </c>
      <c r="C132" s="29" t="s">
        <v>199</v>
      </c>
      <c r="D132" s="132">
        <v>500</v>
      </c>
      <c r="E132" s="133"/>
      <c r="F132" s="43">
        <v>400</v>
      </c>
      <c r="G132" s="43"/>
      <c r="H132" s="43"/>
      <c r="I132" s="43">
        <f t="shared" si="8"/>
        <v>-100</v>
      </c>
      <c r="J132" s="22">
        <f t="shared" si="9"/>
        <v>526.5</v>
      </c>
      <c r="N132" s="22"/>
      <c r="O132" s="22"/>
      <c r="P132" s="22"/>
    </row>
    <row r="133" spans="1:16" ht="40.5" customHeight="1">
      <c r="A133" s="42" t="s">
        <v>200</v>
      </c>
      <c r="B133" s="54" t="s">
        <v>606</v>
      </c>
      <c r="C133" s="29" t="s">
        <v>201</v>
      </c>
      <c r="D133" s="132">
        <v>1500</v>
      </c>
      <c r="E133" s="133"/>
      <c r="F133" s="43">
        <v>1200</v>
      </c>
      <c r="G133" s="43"/>
      <c r="H133" s="43"/>
      <c r="I133" s="43">
        <f t="shared" si="8"/>
        <v>-300</v>
      </c>
      <c r="J133" s="22">
        <f t="shared" si="9"/>
        <v>1579.5</v>
      </c>
      <c r="N133" s="22"/>
      <c r="O133" s="22"/>
      <c r="P133" s="22"/>
    </row>
    <row r="134" spans="1:16" ht="60" customHeight="1">
      <c r="A134" s="42" t="s">
        <v>202</v>
      </c>
      <c r="B134" s="54" t="s">
        <v>607</v>
      </c>
      <c r="C134" s="29" t="s">
        <v>203</v>
      </c>
      <c r="D134" s="132">
        <v>7500</v>
      </c>
      <c r="E134" s="133"/>
      <c r="F134" s="43">
        <v>6000</v>
      </c>
      <c r="G134" s="43"/>
      <c r="H134" s="43"/>
      <c r="I134" s="43">
        <f t="shared" si="8"/>
        <v>-1500</v>
      </c>
      <c r="J134" s="22">
        <f t="shared" si="9"/>
        <v>7897.5</v>
      </c>
      <c r="N134" s="22"/>
      <c r="O134" s="22"/>
      <c r="P134" s="22"/>
    </row>
    <row r="135" spans="1:16" ht="52.5" customHeight="1">
      <c r="A135" s="42" t="s">
        <v>204</v>
      </c>
      <c r="B135" s="54" t="s">
        <v>464</v>
      </c>
      <c r="C135" s="29" t="s">
        <v>205</v>
      </c>
      <c r="D135" s="132">
        <v>5000</v>
      </c>
      <c r="E135" s="133"/>
      <c r="F135" s="43">
        <v>4000</v>
      </c>
      <c r="G135" s="43"/>
      <c r="H135" s="43"/>
      <c r="I135" s="43">
        <f t="shared" si="8"/>
        <v>-1000</v>
      </c>
      <c r="J135" s="22">
        <f t="shared" si="9"/>
        <v>5265</v>
      </c>
      <c r="N135" s="22"/>
      <c r="O135" s="22"/>
      <c r="P135" s="22"/>
    </row>
    <row r="136" spans="1:16" ht="48.75" customHeight="1">
      <c r="A136" s="55"/>
      <c r="B136" s="56" t="s">
        <v>512</v>
      </c>
      <c r="C136" s="57"/>
      <c r="D136" s="138" t="s">
        <v>206</v>
      </c>
      <c r="E136" s="138"/>
      <c r="F136" s="43"/>
      <c r="G136" s="43"/>
      <c r="H136" s="43"/>
      <c r="I136" s="43" t="e">
        <f t="shared" si="8"/>
        <v>#VALUE!</v>
      </c>
      <c r="J136" s="22"/>
      <c r="N136" s="22"/>
      <c r="O136" s="22"/>
      <c r="P136" s="22"/>
    </row>
    <row r="137" spans="1:16" ht="48.75" customHeight="1">
      <c r="A137" s="42" t="s">
        <v>17</v>
      </c>
      <c r="B137" s="54" t="s">
        <v>608</v>
      </c>
      <c r="C137" s="57"/>
      <c r="D137" s="132">
        <v>2000</v>
      </c>
      <c r="E137" s="133"/>
      <c r="F137" s="43"/>
      <c r="G137" s="43"/>
      <c r="H137" s="43"/>
      <c r="I137" s="43"/>
      <c r="J137" s="22">
        <f t="shared" ref="J137:J161" si="10">D137*105.3/100</f>
        <v>2106</v>
      </c>
      <c r="N137" s="22"/>
      <c r="O137" s="22"/>
      <c r="P137" s="22"/>
    </row>
    <row r="138" spans="1:16" ht="39.75" customHeight="1">
      <c r="A138" s="42" t="s">
        <v>11</v>
      </c>
      <c r="B138" s="54" t="s">
        <v>412</v>
      </c>
      <c r="C138" s="29" t="s">
        <v>207</v>
      </c>
      <c r="D138" s="132">
        <v>3000</v>
      </c>
      <c r="E138" s="133"/>
      <c r="F138" s="43">
        <v>3020</v>
      </c>
      <c r="G138" s="43"/>
      <c r="H138" s="43"/>
      <c r="I138" s="43">
        <f t="shared" ref="I138:I147" si="11">F138-D138</f>
        <v>20</v>
      </c>
      <c r="J138" s="22">
        <f t="shared" si="10"/>
        <v>3159</v>
      </c>
      <c r="N138" s="22"/>
      <c r="O138" s="22"/>
      <c r="P138" s="22"/>
    </row>
    <row r="139" spans="1:16" ht="42.75" customHeight="1">
      <c r="A139" s="42" t="s">
        <v>208</v>
      </c>
      <c r="B139" s="54" t="s">
        <v>609</v>
      </c>
      <c r="C139" s="29" t="s">
        <v>209</v>
      </c>
      <c r="D139" s="132">
        <v>3100</v>
      </c>
      <c r="E139" s="133"/>
      <c r="F139" s="43">
        <v>2950</v>
      </c>
      <c r="G139" s="43"/>
      <c r="H139" s="43"/>
      <c r="I139" s="43">
        <f t="shared" si="11"/>
        <v>-150</v>
      </c>
      <c r="J139" s="22">
        <f t="shared" si="10"/>
        <v>3264.3</v>
      </c>
      <c r="N139" s="22"/>
      <c r="O139" s="22"/>
      <c r="P139" s="22"/>
    </row>
    <row r="140" spans="1:16" ht="41.25" customHeight="1">
      <c r="A140" s="42" t="s">
        <v>13</v>
      </c>
      <c r="B140" s="54" t="s">
        <v>465</v>
      </c>
      <c r="C140" s="29" t="s">
        <v>14</v>
      </c>
      <c r="D140" s="132">
        <v>3500</v>
      </c>
      <c r="E140" s="133"/>
      <c r="F140" s="43">
        <v>2950</v>
      </c>
      <c r="G140" s="43"/>
      <c r="H140" s="43"/>
      <c r="I140" s="43">
        <f t="shared" si="11"/>
        <v>-550</v>
      </c>
      <c r="J140" s="22">
        <f t="shared" si="10"/>
        <v>3685.5</v>
      </c>
      <c r="N140" s="22"/>
      <c r="O140" s="22"/>
      <c r="P140" s="22"/>
    </row>
    <row r="141" spans="1:16" ht="32.25" customHeight="1">
      <c r="A141" s="42" t="s">
        <v>210</v>
      </c>
      <c r="B141" s="29" t="s">
        <v>610</v>
      </c>
      <c r="C141" s="29" t="s">
        <v>211</v>
      </c>
      <c r="D141" s="132">
        <v>3100</v>
      </c>
      <c r="E141" s="133"/>
      <c r="F141" s="43">
        <v>3550</v>
      </c>
      <c r="G141" s="43"/>
      <c r="H141" s="43"/>
      <c r="I141" s="43">
        <f t="shared" si="11"/>
        <v>450</v>
      </c>
      <c r="J141" s="22">
        <f t="shared" si="10"/>
        <v>3264.3</v>
      </c>
      <c r="N141" s="22"/>
      <c r="O141" s="22"/>
      <c r="P141" s="22"/>
    </row>
    <row r="142" spans="1:16" ht="51.75" customHeight="1">
      <c r="A142" s="42" t="s">
        <v>9</v>
      </c>
      <c r="B142" s="29" t="s">
        <v>411</v>
      </c>
      <c r="C142" s="29" t="s">
        <v>212</v>
      </c>
      <c r="D142" s="132">
        <v>4500</v>
      </c>
      <c r="E142" s="133"/>
      <c r="F142" s="43">
        <v>4160</v>
      </c>
      <c r="G142" s="43"/>
      <c r="H142" s="43"/>
      <c r="I142" s="43">
        <f t="shared" si="11"/>
        <v>-340</v>
      </c>
      <c r="J142" s="22">
        <f t="shared" si="10"/>
        <v>4738.5</v>
      </c>
      <c r="N142" s="22"/>
      <c r="O142" s="22"/>
      <c r="P142" s="22">
        <v>4700</v>
      </c>
    </row>
    <row r="143" spans="1:16" ht="36.75" customHeight="1">
      <c r="A143" s="42" t="s">
        <v>35</v>
      </c>
      <c r="B143" s="29" t="s">
        <v>611</v>
      </c>
      <c r="C143" s="29" t="s">
        <v>213</v>
      </c>
      <c r="D143" s="132">
        <v>3600</v>
      </c>
      <c r="E143" s="133"/>
      <c r="F143" s="43">
        <v>3260</v>
      </c>
      <c r="G143" s="43"/>
      <c r="H143" s="43"/>
      <c r="I143" s="43">
        <f t="shared" si="11"/>
        <v>-340</v>
      </c>
      <c r="J143" s="22">
        <f t="shared" si="10"/>
        <v>3790.8</v>
      </c>
      <c r="N143" s="22"/>
      <c r="O143" s="22"/>
      <c r="P143" s="22">
        <v>4900</v>
      </c>
    </row>
    <row r="144" spans="1:16" ht="39.75" customHeight="1">
      <c r="A144" s="42" t="s">
        <v>35</v>
      </c>
      <c r="B144" s="29" t="s">
        <v>612</v>
      </c>
      <c r="C144" s="29" t="s">
        <v>214</v>
      </c>
      <c r="D144" s="132">
        <v>4500</v>
      </c>
      <c r="E144" s="133"/>
      <c r="F144" s="43">
        <v>4155</v>
      </c>
      <c r="G144" s="43"/>
      <c r="H144" s="43"/>
      <c r="I144" s="43">
        <f t="shared" si="11"/>
        <v>-345</v>
      </c>
      <c r="J144" s="22">
        <f t="shared" si="10"/>
        <v>4738.5</v>
      </c>
      <c r="N144" s="22"/>
      <c r="O144" s="22"/>
      <c r="P144" s="22">
        <v>5200</v>
      </c>
    </row>
    <row r="145" spans="1:16" ht="38.25" customHeight="1">
      <c r="A145" s="42" t="s">
        <v>35</v>
      </c>
      <c r="B145" s="29" t="s">
        <v>613</v>
      </c>
      <c r="C145" s="29" t="s">
        <v>215</v>
      </c>
      <c r="D145" s="132">
        <v>9800</v>
      </c>
      <c r="E145" s="133"/>
      <c r="F145" s="43">
        <v>9000</v>
      </c>
      <c r="G145" s="43"/>
      <c r="H145" s="43"/>
      <c r="I145" s="43">
        <f t="shared" si="11"/>
        <v>-800</v>
      </c>
      <c r="J145" s="22">
        <f t="shared" si="10"/>
        <v>10319.4</v>
      </c>
      <c r="N145" s="22"/>
      <c r="O145" s="22"/>
      <c r="P145" s="22">
        <v>5600</v>
      </c>
    </row>
    <row r="146" spans="1:16" ht="38.25" customHeight="1">
      <c r="A146" s="42" t="s">
        <v>216</v>
      </c>
      <c r="B146" s="29" t="s">
        <v>614</v>
      </c>
      <c r="C146" s="29" t="s">
        <v>217</v>
      </c>
      <c r="D146" s="132">
        <v>3000</v>
      </c>
      <c r="E146" s="133"/>
      <c r="F146" s="43">
        <v>2960</v>
      </c>
      <c r="G146" s="43"/>
      <c r="H146" s="43"/>
      <c r="I146" s="43">
        <f t="shared" si="11"/>
        <v>-40</v>
      </c>
      <c r="J146" s="22">
        <f t="shared" si="10"/>
        <v>3159</v>
      </c>
      <c r="N146" s="22"/>
      <c r="O146" s="22"/>
      <c r="P146" s="22"/>
    </row>
    <row r="147" spans="1:16" ht="36.75" customHeight="1">
      <c r="A147" s="42" t="s">
        <v>218</v>
      </c>
      <c r="B147" s="29" t="s">
        <v>615</v>
      </c>
      <c r="C147" s="29" t="s">
        <v>219</v>
      </c>
      <c r="D147" s="132">
        <v>3200</v>
      </c>
      <c r="E147" s="133"/>
      <c r="F147" s="43">
        <v>3550</v>
      </c>
      <c r="G147" s="43"/>
      <c r="H147" s="43"/>
      <c r="I147" s="43">
        <f t="shared" si="11"/>
        <v>350</v>
      </c>
      <c r="J147" s="22">
        <f t="shared" si="10"/>
        <v>3369.6</v>
      </c>
      <c r="N147" s="22"/>
      <c r="O147" s="22"/>
      <c r="P147" s="22"/>
    </row>
    <row r="148" spans="1:16" ht="42.75" customHeight="1">
      <c r="A148" s="58"/>
      <c r="B148" s="59" t="s">
        <v>466</v>
      </c>
      <c r="C148" s="29" t="s">
        <v>220</v>
      </c>
      <c r="D148" s="139"/>
      <c r="E148" s="139"/>
      <c r="F148" s="43"/>
      <c r="G148" s="43"/>
      <c r="H148" s="43"/>
      <c r="I148" s="43"/>
      <c r="J148" s="22">
        <f t="shared" si="10"/>
        <v>0</v>
      </c>
      <c r="N148" s="22"/>
      <c r="O148" s="22"/>
      <c r="P148" s="22"/>
    </row>
    <row r="149" spans="1:16" ht="50.25" customHeight="1">
      <c r="A149" s="42" t="s">
        <v>221</v>
      </c>
      <c r="B149" s="29" t="s">
        <v>467</v>
      </c>
      <c r="C149" s="29"/>
      <c r="D149" s="132">
        <v>5000</v>
      </c>
      <c r="E149" s="133"/>
      <c r="F149" s="140">
        <v>5540</v>
      </c>
      <c r="G149" s="141"/>
      <c r="H149" s="43">
        <v>5540</v>
      </c>
      <c r="I149" s="43"/>
      <c r="J149" s="22">
        <f t="shared" si="10"/>
        <v>5265</v>
      </c>
      <c r="K149" s="60">
        <f t="shared" ref="K149:K155" si="12">H149-F149</f>
        <v>0</v>
      </c>
      <c r="L149" s="60"/>
      <c r="M149" s="60"/>
      <c r="N149" s="22"/>
      <c r="O149" s="22"/>
      <c r="P149" s="22" t="s">
        <v>222</v>
      </c>
    </row>
    <row r="150" spans="1:16" ht="42.75" customHeight="1">
      <c r="A150" s="42" t="s">
        <v>223</v>
      </c>
      <c r="B150" s="29" t="s">
        <v>616</v>
      </c>
      <c r="C150" s="29"/>
      <c r="D150" s="132">
        <v>5000</v>
      </c>
      <c r="E150" s="133"/>
      <c r="F150" s="140">
        <v>5540</v>
      </c>
      <c r="G150" s="141"/>
      <c r="H150" s="43">
        <v>5540</v>
      </c>
      <c r="I150" s="43"/>
      <c r="J150" s="22">
        <f t="shared" si="10"/>
        <v>5265</v>
      </c>
      <c r="K150" s="60">
        <f t="shared" si="12"/>
        <v>0</v>
      </c>
      <c r="L150" s="60"/>
      <c r="M150" s="60"/>
      <c r="N150" s="22"/>
      <c r="O150" s="22"/>
      <c r="P150" s="22" t="s">
        <v>222</v>
      </c>
    </row>
    <row r="151" spans="1:16" ht="35.25" customHeight="1">
      <c r="A151" s="42" t="s">
        <v>224</v>
      </c>
      <c r="B151" s="29" t="s">
        <v>617</v>
      </c>
      <c r="C151" s="29" t="s">
        <v>225</v>
      </c>
      <c r="D151" s="132">
        <v>10500</v>
      </c>
      <c r="E151" s="133">
        <v>10000</v>
      </c>
      <c r="F151" s="140">
        <v>10290</v>
      </c>
      <c r="G151" s="141"/>
      <c r="H151" s="43">
        <v>10290</v>
      </c>
      <c r="I151" s="43"/>
      <c r="J151" s="22">
        <f t="shared" si="10"/>
        <v>11056.5</v>
      </c>
      <c r="K151" s="60">
        <f t="shared" si="12"/>
        <v>0</v>
      </c>
      <c r="L151" s="60"/>
      <c r="M151" s="60"/>
      <c r="N151" s="22"/>
      <c r="O151" s="22"/>
      <c r="P151" s="22" t="s">
        <v>226</v>
      </c>
    </row>
    <row r="152" spans="1:16" ht="41.25" customHeight="1">
      <c r="A152" s="42" t="s">
        <v>227</v>
      </c>
      <c r="B152" s="29" t="s">
        <v>618</v>
      </c>
      <c r="C152" s="29" t="s">
        <v>228</v>
      </c>
      <c r="D152" s="132">
        <v>12000</v>
      </c>
      <c r="E152" s="133">
        <v>11500</v>
      </c>
      <c r="F152" s="140">
        <v>12380</v>
      </c>
      <c r="G152" s="141"/>
      <c r="H152" s="43">
        <v>12380</v>
      </c>
      <c r="I152" s="43"/>
      <c r="J152" s="22">
        <f t="shared" si="10"/>
        <v>12636</v>
      </c>
      <c r="K152" s="60">
        <f t="shared" si="12"/>
        <v>0</v>
      </c>
      <c r="L152" s="60"/>
      <c r="M152" s="60"/>
      <c r="N152" s="22"/>
      <c r="O152" s="22"/>
      <c r="P152" s="22" t="s">
        <v>229</v>
      </c>
    </row>
    <row r="153" spans="1:16" ht="33.75" customHeight="1">
      <c r="A153" s="42" t="s">
        <v>227</v>
      </c>
      <c r="B153" s="29" t="s">
        <v>619</v>
      </c>
      <c r="C153" s="29" t="s">
        <v>230</v>
      </c>
      <c r="D153" s="132">
        <v>12500</v>
      </c>
      <c r="E153" s="133">
        <v>12000</v>
      </c>
      <c r="F153" s="140">
        <v>12750</v>
      </c>
      <c r="G153" s="141"/>
      <c r="H153" s="43">
        <v>12750</v>
      </c>
      <c r="I153" s="43"/>
      <c r="J153" s="22">
        <f t="shared" si="10"/>
        <v>13162.5</v>
      </c>
      <c r="K153" s="60">
        <f t="shared" si="12"/>
        <v>0</v>
      </c>
      <c r="L153" s="60"/>
      <c r="M153" s="60"/>
      <c r="N153" s="22"/>
      <c r="O153" s="22"/>
      <c r="P153" s="22" t="s">
        <v>229</v>
      </c>
    </row>
    <row r="154" spans="1:16" ht="39.75" customHeight="1">
      <c r="A154" s="42" t="s">
        <v>231</v>
      </c>
      <c r="B154" s="29" t="s">
        <v>620</v>
      </c>
      <c r="C154" s="29" t="s">
        <v>232</v>
      </c>
      <c r="D154" s="132">
        <v>12000</v>
      </c>
      <c r="E154" s="133">
        <v>11500</v>
      </c>
      <c r="F154" s="140">
        <v>12000</v>
      </c>
      <c r="G154" s="141"/>
      <c r="H154" s="43">
        <v>12000</v>
      </c>
      <c r="I154" s="43"/>
      <c r="J154" s="22">
        <f t="shared" si="10"/>
        <v>12636</v>
      </c>
      <c r="K154" s="60">
        <f t="shared" si="12"/>
        <v>0</v>
      </c>
      <c r="L154" s="60"/>
      <c r="M154" s="60"/>
      <c r="N154" s="22"/>
      <c r="O154" s="22"/>
      <c r="P154" s="22" t="s">
        <v>233</v>
      </c>
    </row>
    <row r="155" spans="1:16" ht="35.25" customHeight="1">
      <c r="A155" s="42" t="s">
        <v>231</v>
      </c>
      <c r="B155" s="29" t="s">
        <v>621</v>
      </c>
      <c r="C155" s="29" t="s">
        <v>234</v>
      </c>
      <c r="D155" s="132">
        <v>12100</v>
      </c>
      <c r="E155" s="133">
        <v>11500</v>
      </c>
      <c r="F155" s="140">
        <v>12300</v>
      </c>
      <c r="G155" s="141"/>
      <c r="H155" s="43">
        <v>12300</v>
      </c>
      <c r="I155" s="43"/>
      <c r="J155" s="22">
        <f t="shared" si="10"/>
        <v>12741.3</v>
      </c>
      <c r="K155" s="60">
        <f t="shared" si="12"/>
        <v>0</v>
      </c>
      <c r="L155" s="60"/>
      <c r="M155" s="60"/>
      <c r="N155" s="22"/>
      <c r="O155" s="22"/>
      <c r="P155" s="22" t="s">
        <v>233</v>
      </c>
    </row>
    <row r="156" spans="1:16" ht="39.75" customHeight="1">
      <c r="A156" s="42" t="s">
        <v>235</v>
      </c>
      <c r="B156" s="36" t="s">
        <v>622</v>
      </c>
      <c r="C156" s="36" t="s">
        <v>236</v>
      </c>
      <c r="D156" s="142">
        <v>12200</v>
      </c>
      <c r="E156" s="143"/>
      <c r="F156" s="61">
        <v>11000</v>
      </c>
      <c r="G156" s="61"/>
      <c r="H156" s="61"/>
      <c r="I156" s="61">
        <f t="shared" ref="I156:I217" si="13">F156-D156</f>
        <v>-1200</v>
      </c>
      <c r="J156" s="22">
        <f t="shared" si="10"/>
        <v>12846.6</v>
      </c>
      <c r="N156" s="22"/>
      <c r="O156" s="22"/>
      <c r="P156" s="22"/>
    </row>
    <row r="157" spans="1:16" ht="38.25" customHeight="1">
      <c r="A157" s="42" t="s">
        <v>237</v>
      </c>
      <c r="B157" s="29" t="s">
        <v>623</v>
      </c>
      <c r="C157" s="29" t="s">
        <v>238</v>
      </c>
      <c r="D157" s="132">
        <v>14000</v>
      </c>
      <c r="E157" s="133"/>
      <c r="F157" s="43">
        <v>13100</v>
      </c>
      <c r="G157" s="43"/>
      <c r="H157" s="43"/>
      <c r="I157" s="43">
        <f t="shared" si="13"/>
        <v>-900</v>
      </c>
      <c r="J157" s="22">
        <f t="shared" si="10"/>
        <v>14742</v>
      </c>
      <c r="N157" s="22"/>
      <c r="O157" s="22"/>
      <c r="P157" s="22" t="s">
        <v>239</v>
      </c>
    </row>
    <row r="158" spans="1:16" ht="45.75" customHeight="1">
      <c r="A158" s="62" t="s">
        <v>240</v>
      </c>
      <c r="B158" s="63" t="s">
        <v>624</v>
      </c>
      <c r="C158" s="29" t="s">
        <v>241</v>
      </c>
      <c r="D158" s="132">
        <v>16000</v>
      </c>
      <c r="E158" s="133"/>
      <c r="F158" s="43">
        <v>15170</v>
      </c>
      <c r="G158" s="43"/>
      <c r="H158" s="43"/>
      <c r="I158" s="43">
        <f t="shared" si="13"/>
        <v>-830</v>
      </c>
      <c r="J158" s="22">
        <f t="shared" si="10"/>
        <v>16848</v>
      </c>
      <c r="N158" s="22"/>
      <c r="O158" s="22"/>
      <c r="P158" s="22" t="s">
        <v>242</v>
      </c>
    </row>
    <row r="159" spans="1:16" ht="39.75" customHeight="1">
      <c r="A159" s="42" t="s">
        <v>243</v>
      </c>
      <c r="B159" s="29" t="s">
        <v>468</v>
      </c>
      <c r="C159" s="29" t="s">
        <v>244</v>
      </c>
      <c r="D159" s="132">
        <v>13200</v>
      </c>
      <c r="E159" s="133"/>
      <c r="F159" s="43">
        <v>12500</v>
      </c>
      <c r="G159" s="43"/>
      <c r="H159" s="43"/>
      <c r="I159" s="43">
        <f t="shared" si="13"/>
        <v>-700</v>
      </c>
      <c r="J159" s="22">
        <f t="shared" si="10"/>
        <v>13899.6</v>
      </c>
      <c r="N159" s="22"/>
      <c r="O159" s="22"/>
      <c r="P159" s="22" t="s">
        <v>245</v>
      </c>
    </row>
    <row r="160" spans="1:16" ht="41.25" customHeight="1">
      <c r="A160" s="42" t="s">
        <v>246</v>
      </c>
      <c r="B160" s="29" t="s">
        <v>625</v>
      </c>
      <c r="C160" s="29" t="s">
        <v>247</v>
      </c>
      <c r="D160" s="132">
        <v>16000</v>
      </c>
      <c r="E160" s="133"/>
      <c r="F160" s="43">
        <v>14850</v>
      </c>
      <c r="G160" s="43"/>
      <c r="H160" s="43"/>
      <c r="I160" s="43">
        <f t="shared" si="13"/>
        <v>-1150</v>
      </c>
      <c r="J160" s="22">
        <f t="shared" si="10"/>
        <v>16848</v>
      </c>
      <c r="N160" s="22"/>
      <c r="O160" s="22"/>
      <c r="P160" s="22" t="s">
        <v>248</v>
      </c>
    </row>
    <row r="161" spans="1:16" ht="50.25" customHeight="1">
      <c r="A161" s="42" t="s">
        <v>249</v>
      </c>
      <c r="B161" s="29" t="s">
        <v>626</v>
      </c>
      <c r="C161" s="29" t="s">
        <v>250</v>
      </c>
      <c r="D161" s="132">
        <v>17000</v>
      </c>
      <c r="E161" s="133"/>
      <c r="F161" s="43">
        <v>16100</v>
      </c>
      <c r="G161" s="43"/>
      <c r="H161" s="43"/>
      <c r="I161" s="43">
        <f t="shared" si="13"/>
        <v>-900</v>
      </c>
      <c r="J161" s="22">
        <f t="shared" si="10"/>
        <v>17901</v>
      </c>
      <c r="N161" s="22"/>
      <c r="O161" s="22"/>
      <c r="P161" s="22" t="s">
        <v>251</v>
      </c>
    </row>
    <row r="162" spans="1:16" ht="39.75" customHeight="1">
      <c r="A162" s="42" t="s">
        <v>252</v>
      </c>
      <c r="B162" s="29" t="s">
        <v>469</v>
      </c>
      <c r="C162" s="29" t="s">
        <v>253</v>
      </c>
      <c r="D162" s="139"/>
      <c r="E162" s="139"/>
      <c r="F162" s="43"/>
      <c r="G162" s="43"/>
      <c r="H162" s="43"/>
      <c r="I162" s="43">
        <f t="shared" si="13"/>
        <v>0</v>
      </c>
      <c r="J162" s="22"/>
      <c r="N162" s="22"/>
      <c r="O162" s="22"/>
      <c r="P162" s="22"/>
    </row>
    <row r="163" spans="1:16" ht="36.75" customHeight="1">
      <c r="A163" s="42" t="s">
        <v>254</v>
      </c>
      <c r="B163" s="29" t="s">
        <v>627</v>
      </c>
      <c r="C163" s="64"/>
      <c r="D163" s="132">
        <v>13500</v>
      </c>
      <c r="E163" s="133"/>
      <c r="F163" s="43">
        <v>12220</v>
      </c>
      <c r="G163" s="43"/>
      <c r="H163" s="43"/>
      <c r="I163" s="43">
        <f t="shared" si="13"/>
        <v>-1280</v>
      </c>
      <c r="J163" s="22">
        <f>D163*105.3/100</f>
        <v>14215.5</v>
      </c>
      <c r="N163" s="22"/>
      <c r="O163" s="22"/>
      <c r="P163" s="22" t="s">
        <v>255</v>
      </c>
    </row>
    <row r="164" spans="1:16" ht="41.25" customHeight="1">
      <c r="A164" s="42" t="s">
        <v>256</v>
      </c>
      <c r="B164" s="29" t="s">
        <v>628</v>
      </c>
      <c r="C164" s="64"/>
      <c r="D164" s="132">
        <v>13500</v>
      </c>
      <c r="E164" s="133"/>
      <c r="F164" s="43">
        <v>12220</v>
      </c>
      <c r="G164" s="43"/>
      <c r="H164" s="43"/>
      <c r="I164" s="43">
        <f t="shared" si="13"/>
        <v>-1280</v>
      </c>
      <c r="J164" s="22">
        <f>D164*105.3/100</f>
        <v>14215.5</v>
      </c>
      <c r="N164" s="22"/>
      <c r="O164" s="22"/>
      <c r="P164" s="22" t="s">
        <v>255</v>
      </c>
    </row>
    <row r="165" spans="1:16" ht="39.75" customHeight="1">
      <c r="A165" s="42" t="s">
        <v>257</v>
      </c>
      <c r="B165" s="29" t="s">
        <v>629</v>
      </c>
      <c r="C165" s="64"/>
      <c r="D165" s="132">
        <v>13500</v>
      </c>
      <c r="E165" s="133"/>
      <c r="F165" s="43">
        <v>12220</v>
      </c>
      <c r="G165" s="43"/>
      <c r="H165" s="43"/>
      <c r="I165" s="43">
        <f t="shared" si="13"/>
        <v>-1280</v>
      </c>
      <c r="J165" s="22">
        <f>D165*105.3/100</f>
        <v>14215.5</v>
      </c>
      <c r="N165" s="22"/>
      <c r="O165" s="22"/>
      <c r="P165" s="22"/>
    </row>
    <row r="166" spans="1:16" ht="30.75" customHeight="1">
      <c r="A166" s="42" t="s">
        <v>258</v>
      </c>
      <c r="B166" s="29" t="s">
        <v>630</v>
      </c>
      <c r="C166" s="64" t="s">
        <v>259</v>
      </c>
      <c r="D166" s="132">
        <v>20000</v>
      </c>
      <c r="E166" s="133"/>
      <c r="F166" s="43">
        <v>18700</v>
      </c>
      <c r="G166" s="43"/>
      <c r="H166" s="43"/>
      <c r="I166" s="43">
        <f t="shared" si="13"/>
        <v>-1300</v>
      </c>
      <c r="J166" s="22">
        <f>D166*105.3/100</f>
        <v>21060</v>
      </c>
      <c r="N166" s="22"/>
      <c r="O166" s="22"/>
      <c r="P166" s="22" t="s">
        <v>260</v>
      </c>
    </row>
    <row r="167" spans="1:16" ht="27.75" customHeight="1">
      <c r="A167" s="42" t="s">
        <v>261</v>
      </c>
      <c r="B167" s="29" t="s">
        <v>631</v>
      </c>
      <c r="C167" s="29" t="s">
        <v>262</v>
      </c>
      <c r="D167" s="132">
        <v>23500</v>
      </c>
      <c r="E167" s="133"/>
      <c r="F167" s="43">
        <v>22040</v>
      </c>
      <c r="G167" s="43"/>
      <c r="H167" s="43"/>
      <c r="I167" s="43">
        <f t="shared" si="13"/>
        <v>-1460</v>
      </c>
      <c r="J167" s="22">
        <f>D167*105.3/100</f>
        <v>24745.5</v>
      </c>
      <c r="N167" s="22"/>
      <c r="O167" s="22"/>
      <c r="P167" s="22" t="s">
        <v>263</v>
      </c>
    </row>
    <row r="168" spans="1:16" ht="54" customHeight="1">
      <c r="A168" s="136" t="s">
        <v>513</v>
      </c>
      <c r="B168" s="137"/>
      <c r="C168" s="65"/>
      <c r="D168" s="138" t="s">
        <v>206</v>
      </c>
      <c r="E168" s="138"/>
      <c r="F168" s="43"/>
      <c r="G168" s="43"/>
      <c r="H168" s="43"/>
      <c r="I168" s="43" t="e">
        <f t="shared" si="13"/>
        <v>#VALUE!</v>
      </c>
      <c r="J168" s="22"/>
      <c r="N168" s="22"/>
      <c r="O168" s="22"/>
      <c r="P168" s="22"/>
    </row>
    <row r="169" spans="1:16" ht="30.75" customHeight="1">
      <c r="A169" s="42" t="s">
        <v>264</v>
      </c>
      <c r="B169" s="29" t="s">
        <v>632</v>
      </c>
      <c r="C169" s="29" t="s">
        <v>265</v>
      </c>
      <c r="D169" s="132">
        <v>13000</v>
      </c>
      <c r="E169" s="133">
        <v>8700</v>
      </c>
      <c r="F169" s="43">
        <v>11800</v>
      </c>
      <c r="G169" s="43"/>
      <c r="H169" s="43"/>
      <c r="I169" s="43">
        <f t="shared" si="13"/>
        <v>-1200</v>
      </c>
      <c r="J169" s="22">
        <f t="shared" ref="J169:J180" si="14">D169*105.3/100</f>
        <v>13689</v>
      </c>
      <c r="N169" s="22"/>
      <c r="O169" s="22"/>
      <c r="P169" s="22"/>
    </row>
    <row r="170" spans="1:16" ht="54.75" customHeight="1">
      <c r="A170" s="42" t="s">
        <v>266</v>
      </c>
      <c r="B170" s="29" t="s">
        <v>470</v>
      </c>
      <c r="C170" s="29" t="s">
        <v>267</v>
      </c>
      <c r="D170" s="132">
        <v>12500</v>
      </c>
      <c r="E170" s="133">
        <v>8706</v>
      </c>
      <c r="F170" s="43">
        <v>11450</v>
      </c>
      <c r="G170" s="43"/>
      <c r="H170" s="43"/>
      <c r="I170" s="43">
        <f t="shared" si="13"/>
        <v>-1050</v>
      </c>
      <c r="J170" s="22">
        <f t="shared" si="14"/>
        <v>13162.5</v>
      </c>
      <c r="N170" s="22"/>
      <c r="O170" s="22">
        <v>4936</v>
      </c>
      <c r="P170" s="22" t="s">
        <v>268</v>
      </c>
    </row>
    <row r="171" spans="1:16" ht="51.75" customHeight="1">
      <c r="A171" s="42" t="s">
        <v>269</v>
      </c>
      <c r="B171" s="29" t="s">
        <v>633</v>
      </c>
      <c r="C171" s="29" t="s">
        <v>270</v>
      </c>
      <c r="D171" s="132">
        <v>13600</v>
      </c>
      <c r="E171" s="133">
        <v>8707</v>
      </c>
      <c r="F171" s="43">
        <v>13900</v>
      </c>
      <c r="G171" s="43"/>
      <c r="H171" s="43"/>
      <c r="I171" s="43">
        <f t="shared" si="13"/>
        <v>300</v>
      </c>
      <c r="J171" s="22">
        <f t="shared" si="14"/>
        <v>14320.8</v>
      </c>
      <c r="N171" s="22"/>
      <c r="O171" s="22"/>
      <c r="P171" s="22" t="s">
        <v>229</v>
      </c>
    </row>
    <row r="172" spans="1:16" ht="33.75" customHeight="1">
      <c r="A172" s="42" t="s">
        <v>271</v>
      </c>
      <c r="B172" s="29" t="s">
        <v>634</v>
      </c>
      <c r="C172" s="29" t="s">
        <v>272</v>
      </c>
      <c r="D172" s="132">
        <v>15100</v>
      </c>
      <c r="E172" s="133">
        <v>8708</v>
      </c>
      <c r="F172" s="43">
        <v>14600</v>
      </c>
      <c r="G172" s="43"/>
      <c r="H172" s="43"/>
      <c r="I172" s="43">
        <f t="shared" si="13"/>
        <v>-500</v>
      </c>
      <c r="J172" s="22">
        <f t="shared" si="14"/>
        <v>15900.3</v>
      </c>
      <c r="N172" s="22"/>
      <c r="O172" s="22"/>
      <c r="P172" s="22"/>
    </row>
    <row r="173" spans="1:16" ht="30.75" customHeight="1">
      <c r="A173" s="42" t="s">
        <v>273</v>
      </c>
      <c r="B173" s="29" t="s">
        <v>635</v>
      </c>
      <c r="C173" s="29" t="s">
        <v>274</v>
      </c>
      <c r="D173" s="132">
        <v>7000</v>
      </c>
      <c r="E173" s="133">
        <v>8709</v>
      </c>
      <c r="F173" s="43">
        <v>6100</v>
      </c>
      <c r="G173" s="43"/>
      <c r="H173" s="43"/>
      <c r="I173" s="43">
        <f t="shared" si="13"/>
        <v>-900</v>
      </c>
      <c r="J173" s="22">
        <f t="shared" si="14"/>
        <v>7371</v>
      </c>
      <c r="N173" s="22"/>
      <c r="O173" s="22"/>
      <c r="P173" s="22"/>
    </row>
    <row r="174" spans="1:16" ht="32.25" customHeight="1">
      <c r="A174" s="42" t="s">
        <v>275</v>
      </c>
      <c r="B174" s="29" t="s">
        <v>471</v>
      </c>
      <c r="C174" s="29" t="s">
        <v>276</v>
      </c>
      <c r="D174" s="132">
        <v>9000</v>
      </c>
      <c r="E174" s="133"/>
      <c r="F174" s="43">
        <v>8570</v>
      </c>
      <c r="G174" s="43"/>
      <c r="H174" s="43"/>
      <c r="I174" s="43">
        <f t="shared" si="13"/>
        <v>-430</v>
      </c>
      <c r="J174" s="22">
        <f t="shared" si="14"/>
        <v>9477</v>
      </c>
      <c r="N174" s="22"/>
      <c r="O174" s="22"/>
      <c r="P174" s="22"/>
    </row>
    <row r="175" spans="1:16" ht="48.75" customHeight="1">
      <c r="A175" s="42" t="s">
        <v>277</v>
      </c>
      <c r="B175" s="29" t="s">
        <v>636</v>
      </c>
      <c r="C175" s="29" t="s">
        <v>225</v>
      </c>
      <c r="D175" s="132">
        <v>13000</v>
      </c>
      <c r="E175" s="133"/>
      <c r="F175" s="43">
        <v>12500</v>
      </c>
      <c r="G175" s="43"/>
      <c r="H175" s="43"/>
      <c r="I175" s="43">
        <f t="shared" si="13"/>
        <v>-500</v>
      </c>
      <c r="J175" s="22">
        <f t="shared" si="14"/>
        <v>13689</v>
      </c>
      <c r="N175" s="22"/>
      <c r="O175" s="22"/>
      <c r="P175" s="22" t="s">
        <v>229</v>
      </c>
    </row>
    <row r="176" spans="1:16" ht="74.25" customHeight="1">
      <c r="A176" s="52"/>
      <c r="B176" s="56" t="s">
        <v>514</v>
      </c>
      <c r="C176" s="66"/>
      <c r="D176" s="134"/>
      <c r="E176" s="125"/>
      <c r="F176" s="43"/>
      <c r="G176" s="43"/>
      <c r="H176" s="43"/>
      <c r="I176" s="43">
        <f t="shared" si="13"/>
        <v>0</v>
      </c>
      <c r="J176" s="22">
        <f t="shared" si="14"/>
        <v>0</v>
      </c>
      <c r="N176" s="22"/>
      <c r="O176" s="22"/>
      <c r="P176" s="22"/>
    </row>
    <row r="177" spans="1:25" ht="54" customHeight="1">
      <c r="A177" s="42" t="s">
        <v>278</v>
      </c>
      <c r="B177" s="29" t="s">
        <v>637</v>
      </c>
      <c r="C177" s="29" t="s">
        <v>279</v>
      </c>
      <c r="D177" s="135">
        <v>11250</v>
      </c>
      <c r="E177" s="124"/>
      <c r="F177" s="43">
        <v>10300</v>
      </c>
      <c r="G177" s="43"/>
      <c r="H177" s="43"/>
      <c r="I177" s="43">
        <f t="shared" si="13"/>
        <v>-950</v>
      </c>
      <c r="J177" s="22">
        <f t="shared" si="14"/>
        <v>11846.25</v>
      </c>
      <c r="L177" s="3">
        <v>26411</v>
      </c>
      <c r="N177" s="22"/>
      <c r="O177" s="22">
        <v>9000</v>
      </c>
      <c r="P177" s="22">
        <v>9800</v>
      </c>
    </row>
    <row r="178" spans="1:25" ht="150" customHeight="1">
      <c r="A178" s="42" t="s">
        <v>280</v>
      </c>
      <c r="B178" s="29" t="s">
        <v>638</v>
      </c>
      <c r="C178" s="29" t="s">
        <v>281</v>
      </c>
      <c r="D178" s="135">
        <v>12250</v>
      </c>
      <c r="E178" s="124">
        <v>8801</v>
      </c>
      <c r="F178" s="43">
        <v>11300</v>
      </c>
      <c r="G178" s="43"/>
      <c r="H178" s="43"/>
      <c r="I178" s="43">
        <f t="shared" si="13"/>
        <v>-950</v>
      </c>
      <c r="J178" s="22">
        <f t="shared" si="14"/>
        <v>12899.25</v>
      </c>
      <c r="N178" s="22"/>
      <c r="O178" s="22"/>
      <c r="P178" s="22"/>
      <c r="V178" s="67"/>
    </row>
    <row r="179" spans="1:25" ht="48" customHeight="1">
      <c r="A179" s="42" t="s">
        <v>243</v>
      </c>
      <c r="B179" s="29" t="s">
        <v>472</v>
      </c>
      <c r="C179" s="29" t="s">
        <v>282</v>
      </c>
      <c r="D179" s="135">
        <v>15500</v>
      </c>
      <c r="E179" s="124">
        <v>13700</v>
      </c>
      <c r="F179" s="43">
        <v>13000</v>
      </c>
      <c r="G179" s="43"/>
      <c r="H179" s="43"/>
      <c r="I179" s="43">
        <f t="shared" si="13"/>
        <v>-2500</v>
      </c>
      <c r="J179" s="22">
        <f t="shared" si="14"/>
        <v>16321.5</v>
      </c>
      <c r="N179" s="22"/>
      <c r="O179" s="22"/>
      <c r="P179" s="22"/>
    </row>
    <row r="180" spans="1:25" ht="39" customHeight="1">
      <c r="A180" s="42" t="s">
        <v>243</v>
      </c>
      <c r="B180" s="29" t="s">
        <v>473</v>
      </c>
      <c r="C180" s="29" t="s">
        <v>283</v>
      </c>
      <c r="D180" s="135">
        <v>15700</v>
      </c>
      <c r="E180" s="124">
        <v>13900</v>
      </c>
      <c r="F180" s="43">
        <v>13200</v>
      </c>
      <c r="G180" s="43"/>
      <c r="H180" s="43"/>
      <c r="I180" s="43">
        <f t="shared" si="13"/>
        <v>-2500</v>
      </c>
      <c r="J180" s="22">
        <f t="shared" si="14"/>
        <v>16532.099999999999</v>
      </c>
      <c r="N180" s="22"/>
      <c r="O180" s="22"/>
      <c r="P180" s="22"/>
    </row>
    <row r="181" spans="1:25" ht="83.25" customHeight="1">
      <c r="A181" s="68"/>
      <c r="B181" s="69" t="s">
        <v>515</v>
      </c>
      <c r="C181" s="70"/>
      <c r="D181" s="130"/>
      <c r="E181" s="131"/>
      <c r="F181" s="43"/>
      <c r="G181" s="43"/>
      <c r="H181" s="43"/>
      <c r="I181" s="43">
        <f t="shared" si="13"/>
        <v>0</v>
      </c>
      <c r="J181" s="22"/>
      <c r="N181" s="22"/>
      <c r="O181" s="22"/>
      <c r="P181" s="22"/>
      <c r="Q181" s="71" t="s">
        <v>284</v>
      </c>
      <c r="R181" s="26"/>
      <c r="S181" s="26"/>
      <c r="T181" s="26"/>
      <c r="U181" s="26"/>
      <c r="V181" s="26"/>
      <c r="W181" s="26"/>
      <c r="X181" s="26"/>
      <c r="Y181" s="26"/>
    </row>
    <row r="182" spans="1:25" ht="54" customHeight="1">
      <c r="A182" s="42" t="s">
        <v>285</v>
      </c>
      <c r="B182" s="29" t="s">
        <v>639</v>
      </c>
      <c r="C182" s="29" t="s">
        <v>286</v>
      </c>
      <c r="D182" s="128">
        <v>1200</v>
      </c>
      <c r="E182" s="129"/>
      <c r="F182" s="30">
        <v>800</v>
      </c>
      <c r="G182" s="30">
        <f t="shared" ref="G182:G191" si="15">F182+250</f>
        <v>1050</v>
      </c>
      <c r="H182" s="30">
        <f t="shared" ref="H182:H191" si="16">F182+250</f>
        <v>1050</v>
      </c>
      <c r="I182" s="43">
        <f t="shared" si="13"/>
        <v>-400</v>
      </c>
      <c r="J182" s="22">
        <f t="shared" ref="J182:J217" si="17">D182*105.3/100</f>
        <v>1263.5999999999999</v>
      </c>
      <c r="N182" s="22"/>
      <c r="O182" s="22">
        <v>1216</v>
      </c>
      <c r="P182" s="22">
        <v>1300</v>
      </c>
      <c r="R182" s="26"/>
      <c r="S182" s="26"/>
      <c r="T182" s="26"/>
      <c r="U182" s="26"/>
      <c r="V182" s="26"/>
      <c r="W182" s="26"/>
      <c r="X182" s="26"/>
      <c r="Y182" s="26"/>
    </row>
    <row r="183" spans="1:25" ht="56.25" customHeight="1">
      <c r="A183" s="42" t="s">
        <v>287</v>
      </c>
      <c r="B183" s="59" t="s">
        <v>640</v>
      </c>
      <c r="C183" s="29" t="s">
        <v>288</v>
      </c>
      <c r="D183" s="128">
        <v>1200</v>
      </c>
      <c r="E183" s="129"/>
      <c r="F183" s="30">
        <v>900</v>
      </c>
      <c r="G183" s="30">
        <f t="shared" si="15"/>
        <v>1150</v>
      </c>
      <c r="H183" s="30">
        <f t="shared" si="16"/>
        <v>1150</v>
      </c>
      <c r="I183" s="43">
        <f t="shared" si="13"/>
        <v>-300</v>
      </c>
      <c r="J183" s="22">
        <f t="shared" si="17"/>
        <v>1263.5999999999999</v>
      </c>
      <c r="N183" s="22"/>
      <c r="O183" s="22">
        <v>730</v>
      </c>
      <c r="P183" s="22">
        <v>1200</v>
      </c>
      <c r="Q183" s="72">
        <v>1200</v>
      </c>
      <c r="R183" s="26"/>
      <c r="S183" s="26"/>
      <c r="T183" s="26"/>
      <c r="U183" s="26"/>
      <c r="V183" s="26"/>
      <c r="W183" s="26"/>
      <c r="X183" s="26"/>
      <c r="Y183" s="26"/>
    </row>
    <row r="184" spans="1:25" ht="76.5" customHeight="1">
      <c r="A184" s="42" t="s">
        <v>287</v>
      </c>
      <c r="B184" s="73" t="s">
        <v>641</v>
      </c>
      <c r="C184" s="29" t="s">
        <v>289</v>
      </c>
      <c r="D184" s="128">
        <v>1800</v>
      </c>
      <c r="E184" s="129"/>
      <c r="F184" s="30">
        <v>1350</v>
      </c>
      <c r="G184" s="30">
        <f t="shared" si="15"/>
        <v>1600</v>
      </c>
      <c r="H184" s="30">
        <f t="shared" si="16"/>
        <v>1600</v>
      </c>
      <c r="I184" s="43">
        <f t="shared" si="13"/>
        <v>-450</v>
      </c>
      <c r="J184" s="22">
        <f t="shared" si="17"/>
        <v>1895.4</v>
      </c>
      <c r="N184" s="22"/>
      <c r="O184" s="22"/>
      <c r="P184" s="22"/>
      <c r="Q184" s="72">
        <f>Q183/2+1200</f>
        <v>1800</v>
      </c>
      <c r="R184" s="26"/>
      <c r="S184" s="26"/>
      <c r="T184" s="26"/>
      <c r="U184" s="26"/>
      <c r="V184" s="26"/>
      <c r="W184" s="26"/>
      <c r="X184" s="26"/>
      <c r="Y184" s="26"/>
    </row>
    <row r="185" spans="1:25" ht="70.5" customHeight="1">
      <c r="A185" s="42" t="s">
        <v>287</v>
      </c>
      <c r="B185" s="29" t="s">
        <v>642</v>
      </c>
      <c r="C185" s="29" t="s">
        <v>290</v>
      </c>
      <c r="D185" s="128">
        <v>2400</v>
      </c>
      <c r="E185" s="129"/>
      <c r="F185" s="30">
        <v>1800</v>
      </c>
      <c r="G185" s="30">
        <f t="shared" si="15"/>
        <v>2050</v>
      </c>
      <c r="H185" s="30">
        <f t="shared" si="16"/>
        <v>2050</v>
      </c>
      <c r="I185" s="43">
        <f t="shared" si="13"/>
        <v>-600</v>
      </c>
      <c r="J185" s="22">
        <f t="shared" si="17"/>
        <v>2527.1999999999998</v>
      </c>
      <c r="N185" s="22"/>
      <c r="O185" s="22"/>
      <c r="P185" s="22"/>
      <c r="Q185" s="72">
        <f>Q184+600</f>
        <v>2400</v>
      </c>
      <c r="R185" s="26"/>
      <c r="S185" s="26"/>
      <c r="T185" s="26"/>
      <c r="U185" s="26"/>
      <c r="V185" s="26"/>
      <c r="W185" s="26"/>
      <c r="X185" s="26"/>
      <c r="Y185" s="26"/>
    </row>
    <row r="186" spans="1:25" ht="58.5" customHeight="1">
      <c r="A186" s="42" t="s">
        <v>291</v>
      </c>
      <c r="B186" s="59" t="s">
        <v>643</v>
      </c>
      <c r="C186" s="29" t="s">
        <v>292</v>
      </c>
      <c r="D186" s="128">
        <v>1500</v>
      </c>
      <c r="E186" s="129"/>
      <c r="F186" s="30">
        <v>1000</v>
      </c>
      <c r="G186" s="30">
        <f t="shared" si="15"/>
        <v>1250</v>
      </c>
      <c r="H186" s="30">
        <f t="shared" si="16"/>
        <v>1250</v>
      </c>
      <c r="I186" s="43">
        <f t="shared" si="13"/>
        <v>-500</v>
      </c>
      <c r="J186" s="22">
        <f t="shared" si="17"/>
        <v>1579.5</v>
      </c>
      <c r="N186" s="22"/>
      <c r="O186" s="22">
        <v>730</v>
      </c>
      <c r="P186" s="22">
        <v>1200</v>
      </c>
      <c r="Q186" s="72">
        <f>1500</f>
        <v>1500</v>
      </c>
      <c r="R186" s="26"/>
      <c r="S186" s="26"/>
      <c r="T186" s="26"/>
      <c r="U186" s="26"/>
      <c r="V186" s="26"/>
      <c r="W186" s="26"/>
      <c r="X186" s="26"/>
      <c r="Y186" s="26"/>
    </row>
    <row r="187" spans="1:25" ht="78.75" customHeight="1">
      <c r="A187" s="42" t="s">
        <v>291</v>
      </c>
      <c r="B187" s="29" t="s">
        <v>644</v>
      </c>
      <c r="C187" s="29" t="s">
        <v>293</v>
      </c>
      <c r="D187" s="128">
        <v>2200</v>
      </c>
      <c r="E187" s="129"/>
      <c r="F187" s="30">
        <v>1500</v>
      </c>
      <c r="G187" s="30">
        <f t="shared" si="15"/>
        <v>1750</v>
      </c>
      <c r="H187" s="30">
        <f t="shared" si="16"/>
        <v>1750</v>
      </c>
      <c r="I187" s="43">
        <f t="shared" si="13"/>
        <v>-700</v>
      </c>
      <c r="J187" s="22">
        <f t="shared" si="17"/>
        <v>2316.6</v>
      </c>
      <c r="N187" s="22"/>
      <c r="O187" s="22"/>
      <c r="P187" s="22">
        <v>1800</v>
      </c>
      <c r="Q187" s="72">
        <f>Q186/2+1500</f>
        <v>2250</v>
      </c>
      <c r="R187" s="26"/>
      <c r="S187" s="26"/>
      <c r="T187" s="26"/>
      <c r="U187" s="26"/>
      <c r="V187" s="26"/>
      <c r="W187" s="26"/>
      <c r="X187" s="26"/>
      <c r="Y187" s="26"/>
    </row>
    <row r="188" spans="1:25" ht="70.5" customHeight="1">
      <c r="A188" s="42" t="s">
        <v>291</v>
      </c>
      <c r="B188" s="29" t="s">
        <v>645</v>
      </c>
      <c r="C188" s="29" t="s">
        <v>294</v>
      </c>
      <c r="D188" s="128">
        <v>3000</v>
      </c>
      <c r="E188" s="129"/>
      <c r="F188" s="30">
        <v>2000</v>
      </c>
      <c r="G188" s="30">
        <f t="shared" si="15"/>
        <v>2250</v>
      </c>
      <c r="H188" s="30">
        <f t="shared" si="16"/>
        <v>2250</v>
      </c>
      <c r="I188" s="43">
        <f t="shared" si="13"/>
        <v>-1000</v>
      </c>
      <c r="J188" s="22">
        <f t="shared" si="17"/>
        <v>3159</v>
      </c>
      <c r="N188" s="22"/>
      <c r="O188" s="22"/>
      <c r="P188" s="22"/>
      <c r="Q188" s="72">
        <f>Q187+750</f>
        <v>3000</v>
      </c>
      <c r="R188" s="26"/>
      <c r="S188" s="26"/>
      <c r="T188" s="26"/>
      <c r="U188" s="26"/>
      <c r="V188" s="26"/>
      <c r="W188" s="26"/>
      <c r="X188" s="26"/>
      <c r="Y188" s="26"/>
    </row>
    <row r="189" spans="1:25" ht="78" customHeight="1">
      <c r="A189" s="42" t="s">
        <v>291</v>
      </c>
      <c r="B189" s="59" t="s">
        <v>646</v>
      </c>
      <c r="C189" s="29" t="s">
        <v>295</v>
      </c>
      <c r="D189" s="128">
        <v>2000</v>
      </c>
      <c r="E189" s="129"/>
      <c r="F189" s="30">
        <v>1200</v>
      </c>
      <c r="G189" s="30">
        <f t="shared" si="15"/>
        <v>1450</v>
      </c>
      <c r="H189" s="30">
        <f t="shared" si="16"/>
        <v>1450</v>
      </c>
      <c r="I189" s="43">
        <f t="shared" si="13"/>
        <v>-800</v>
      </c>
      <c r="J189" s="22">
        <f t="shared" si="17"/>
        <v>2106</v>
      </c>
      <c r="N189" s="22"/>
      <c r="O189" s="22">
        <v>730</v>
      </c>
      <c r="P189" s="22"/>
      <c r="Q189" s="72">
        <f>1800</f>
        <v>1800</v>
      </c>
      <c r="R189" s="26"/>
      <c r="S189" s="26"/>
      <c r="T189" s="26"/>
      <c r="U189" s="26"/>
      <c r="V189" s="26"/>
      <c r="W189" s="26"/>
      <c r="X189" s="26"/>
      <c r="Y189" s="26"/>
    </row>
    <row r="190" spans="1:25" ht="68.25" customHeight="1">
      <c r="A190" s="42" t="s">
        <v>291</v>
      </c>
      <c r="B190" s="29" t="s">
        <v>647</v>
      </c>
      <c r="C190" s="29" t="s">
        <v>296</v>
      </c>
      <c r="D190" s="128">
        <v>3000</v>
      </c>
      <c r="E190" s="129"/>
      <c r="F190" s="30">
        <v>1800</v>
      </c>
      <c r="G190" s="30">
        <f t="shared" si="15"/>
        <v>2050</v>
      </c>
      <c r="H190" s="30">
        <f t="shared" si="16"/>
        <v>2050</v>
      </c>
      <c r="I190" s="43">
        <f t="shared" si="13"/>
        <v>-1200</v>
      </c>
      <c r="J190" s="22">
        <f t="shared" si="17"/>
        <v>3159</v>
      </c>
      <c r="N190" s="22"/>
      <c r="O190" s="22"/>
      <c r="P190" s="22"/>
      <c r="Q190" s="72">
        <f>Q189/2+1800</f>
        <v>2700</v>
      </c>
      <c r="R190" s="26"/>
      <c r="S190" s="26"/>
      <c r="T190" s="26"/>
      <c r="U190" s="26"/>
      <c r="V190" s="26"/>
      <c r="W190" s="26"/>
      <c r="X190" s="26"/>
      <c r="Y190" s="26"/>
    </row>
    <row r="191" spans="1:25" ht="72" customHeight="1">
      <c r="A191" s="42" t="s">
        <v>291</v>
      </c>
      <c r="B191" s="29" t="s">
        <v>648</v>
      </c>
      <c r="C191" s="29" t="s">
        <v>297</v>
      </c>
      <c r="D191" s="128">
        <v>4000</v>
      </c>
      <c r="E191" s="129"/>
      <c r="F191" s="30">
        <v>2400</v>
      </c>
      <c r="G191" s="30">
        <f t="shared" si="15"/>
        <v>2650</v>
      </c>
      <c r="H191" s="30">
        <f t="shared" si="16"/>
        <v>2650</v>
      </c>
      <c r="I191" s="43">
        <f t="shared" si="13"/>
        <v>-1600</v>
      </c>
      <c r="J191" s="22">
        <f t="shared" si="17"/>
        <v>4212</v>
      </c>
      <c r="N191" s="22"/>
      <c r="O191" s="22"/>
      <c r="P191" s="22"/>
      <c r="Q191" s="72">
        <f>Q189+900</f>
        <v>2700</v>
      </c>
      <c r="R191" s="26"/>
      <c r="S191" s="26"/>
      <c r="T191" s="26"/>
      <c r="U191" s="26"/>
      <c r="V191" s="26"/>
      <c r="W191" s="26"/>
      <c r="X191" s="26"/>
      <c r="Y191" s="26"/>
    </row>
    <row r="192" spans="1:25" ht="60.75" customHeight="1">
      <c r="A192" s="42" t="s">
        <v>298</v>
      </c>
      <c r="B192" s="29" t="s">
        <v>474</v>
      </c>
      <c r="C192" s="29" t="s">
        <v>299</v>
      </c>
      <c r="D192" s="126">
        <v>850</v>
      </c>
      <c r="E192" s="126"/>
      <c r="F192" s="127">
        <v>800</v>
      </c>
      <c r="G192" s="127"/>
      <c r="H192" s="43"/>
      <c r="I192" s="43">
        <f t="shared" si="13"/>
        <v>-50</v>
      </c>
      <c r="J192" s="22">
        <f t="shared" si="17"/>
        <v>895.05</v>
      </c>
      <c r="N192" s="22"/>
      <c r="O192" s="22"/>
      <c r="P192" s="22">
        <v>700</v>
      </c>
    </row>
    <row r="193" spans="1:16" ht="72.75" customHeight="1">
      <c r="A193" s="42" t="s">
        <v>300</v>
      </c>
      <c r="B193" s="29" t="s">
        <v>649</v>
      </c>
      <c r="C193" s="29" t="s">
        <v>301</v>
      </c>
      <c r="D193" s="126">
        <v>800</v>
      </c>
      <c r="E193" s="126"/>
      <c r="F193" s="127">
        <v>700</v>
      </c>
      <c r="G193" s="127"/>
      <c r="H193" s="43"/>
      <c r="I193" s="43">
        <f t="shared" si="13"/>
        <v>-100</v>
      </c>
      <c r="J193" s="22">
        <f t="shared" si="17"/>
        <v>842.4</v>
      </c>
      <c r="N193" s="22"/>
      <c r="O193" s="22">
        <v>486</v>
      </c>
      <c r="P193" s="22">
        <v>600</v>
      </c>
    </row>
    <row r="194" spans="1:16" ht="74.25" customHeight="1">
      <c r="A194" s="42" t="s">
        <v>302</v>
      </c>
      <c r="B194" s="29" t="s">
        <v>650</v>
      </c>
      <c r="C194" s="29" t="s">
        <v>303</v>
      </c>
      <c r="D194" s="126">
        <v>800</v>
      </c>
      <c r="E194" s="126"/>
      <c r="F194" s="127">
        <v>700</v>
      </c>
      <c r="G194" s="127"/>
      <c r="H194" s="43"/>
      <c r="I194" s="43">
        <f t="shared" si="13"/>
        <v>-100</v>
      </c>
      <c r="J194" s="22">
        <f t="shared" si="17"/>
        <v>842.4</v>
      </c>
      <c r="N194" s="22"/>
      <c r="O194" s="22"/>
      <c r="P194" s="22">
        <v>600</v>
      </c>
    </row>
    <row r="195" spans="1:16" ht="60" customHeight="1">
      <c r="A195" s="42" t="s">
        <v>304</v>
      </c>
      <c r="B195" s="29" t="s">
        <v>651</v>
      </c>
      <c r="C195" s="29" t="s">
        <v>305</v>
      </c>
      <c r="D195" s="126">
        <v>900</v>
      </c>
      <c r="E195" s="126"/>
      <c r="F195" s="127">
        <v>800</v>
      </c>
      <c r="G195" s="127"/>
      <c r="H195" s="43"/>
      <c r="I195" s="43">
        <f t="shared" si="13"/>
        <v>-100</v>
      </c>
      <c r="J195" s="22">
        <f t="shared" si="17"/>
        <v>947.7</v>
      </c>
      <c r="N195" s="22"/>
      <c r="O195" s="22"/>
      <c r="P195" s="22">
        <v>1000</v>
      </c>
    </row>
    <row r="196" spans="1:16" ht="67.5" customHeight="1">
      <c r="A196" s="42" t="s">
        <v>306</v>
      </c>
      <c r="B196" s="29" t="s">
        <v>652</v>
      </c>
      <c r="C196" s="29" t="s">
        <v>307</v>
      </c>
      <c r="D196" s="126">
        <v>500</v>
      </c>
      <c r="E196" s="126"/>
      <c r="F196" s="127">
        <v>450</v>
      </c>
      <c r="G196" s="127"/>
      <c r="H196" s="43"/>
      <c r="I196" s="43">
        <f t="shared" si="13"/>
        <v>-50</v>
      </c>
      <c r="J196" s="22">
        <f t="shared" si="17"/>
        <v>526.5</v>
      </c>
      <c r="N196" s="22"/>
      <c r="O196" s="22">
        <v>365</v>
      </c>
      <c r="P196" s="22">
        <v>400</v>
      </c>
    </row>
    <row r="197" spans="1:16" ht="70.5" customHeight="1">
      <c r="A197" s="42" t="s">
        <v>308</v>
      </c>
      <c r="B197" s="29" t="s">
        <v>653</v>
      </c>
      <c r="C197" s="29" t="s">
        <v>309</v>
      </c>
      <c r="D197" s="126">
        <v>500</v>
      </c>
      <c r="E197" s="126"/>
      <c r="F197" s="127">
        <v>500</v>
      </c>
      <c r="G197" s="127"/>
      <c r="H197" s="43"/>
      <c r="I197" s="43">
        <f t="shared" si="13"/>
        <v>0</v>
      </c>
      <c r="J197" s="22">
        <f t="shared" si="17"/>
        <v>526.5</v>
      </c>
      <c r="N197" s="22"/>
      <c r="O197" s="22">
        <v>450</v>
      </c>
      <c r="P197" s="22"/>
    </row>
    <row r="198" spans="1:16" ht="62.25" customHeight="1">
      <c r="A198" s="42" t="s">
        <v>310</v>
      </c>
      <c r="B198" s="29" t="s">
        <v>475</v>
      </c>
      <c r="C198" s="29" t="s">
        <v>311</v>
      </c>
      <c r="D198" s="126">
        <v>500</v>
      </c>
      <c r="E198" s="126"/>
      <c r="F198" s="127">
        <v>500</v>
      </c>
      <c r="G198" s="127"/>
      <c r="H198" s="43"/>
      <c r="I198" s="43">
        <f t="shared" si="13"/>
        <v>0</v>
      </c>
      <c r="J198" s="22">
        <f t="shared" si="17"/>
        <v>526.5</v>
      </c>
      <c r="N198" s="22"/>
      <c r="O198" s="22">
        <v>730</v>
      </c>
      <c r="P198" s="22"/>
    </row>
    <row r="199" spans="1:16" ht="52.5" customHeight="1">
      <c r="A199" s="42" t="s">
        <v>312</v>
      </c>
      <c r="B199" s="29" t="s">
        <v>654</v>
      </c>
      <c r="C199" s="29" t="s">
        <v>313</v>
      </c>
      <c r="D199" s="126">
        <v>500</v>
      </c>
      <c r="E199" s="126"/>
      <c r="F199" s="127">
        <v>500</v>
      </c>
      <c r="G199" s="127"/>
      <c r="H199" s="43"/>
      <c r="I199" s="43">
        <f t="shared" si="13"/>
        <v>0</v>
      </c>
      <c r="J199" s="22">
        <f t="shared" si="17"/>
        <v>526.5</v>
      </c>
      <c r="N199" s="22"/>
      <c r="O199" s="22"/>
      <c r="P199" s="22"/>
    </row>
    <row r="200" spans="1:16" ht="57" customHeight="1">
      <c r="A200" s="42" t="s">
        <v>314</v>
      </c>
      <c r="B200" s="29" t="s">
        <v>476</v>
      </c>
      <c r="C200" s="29" t="s">
        <v>315</v>
      </c>
      <c r="D200" s="126">
        <v>500</v>
      </c>
      <c r="E200" s="126"/>
      <c r="F200" s="127">
        <v>500</v>
      </c>
      <c r="G200" s="127"/>
      <c r="H200" s="43"/>
      <c r="I200" s="43">
        <f t="shared" si="13"/>
        <v>0</v>
      </c>
      <c r="J200" s="22">
        <f t="shared" si="17"/>
        <v>526.5</v>
      </c>
      <c r="N200" s="22"/>
      <c r="O200" s="22"/>
      <c r="P200" s="22"/>
    </row>
    <row r="201" spans="1:16" ht="60" customHeight="1">
      <c r="A201" s="42" t="s">
        <v>314</v>
      </c>
      <c r="B201" s="29" t="s">
        <v>655</v>
      </c>
      <c r="C201" s="29" t="s">
        <v>316</v>
      </c>
      <c r="D201" s="126">
        <v>500</v>
      </c>
      <c r="E201" s="126"/>
      <c r="F201" s="127">
        <v>500</v>
      </c>
      <c r="G201" s="127"/>
      <c r="H201" s="43"/>
      <c r="I201" s="43">
        <f t="shared" si="13"/>
        <v>0</v>
      </c>
      <c r="J201" s="22">
        <f t="shared" si="17"/>
        <v>526.5</v>
      </c>
      <c r="N201" s="22"/>
      <c r="O201" s="22">
        <v>365</v>
      </c>
      <c r="P201" s="22"/>
    </row>
    <row r="202" spans="1:16" ht="90.75" customHeight="1">
      <c r="A202" s="42" t="s">
        <v>317</v>
      </c>
      <c r="B202" s="29" t="s">
        <v>656</v>
      </c>
      <c r="C202" s="29" t="s">
        <v>318</v>
      </c>
      <c r="D202" s="126">
        <v>800</v>
      </c>
      <c r="E202" s="126"/>
      <c r="F202" s="127">
        <v>800</v>
      </c>
      <c r="G202" s="127"/>
      <c r="H202" s="43"/>
      <c r="I202" s="43">
        <f t="shared" si="13"/>
        <v>0</v>
      </c>
      <c r="J202" s="22">
        <f t="shared" si="17"/>
        <v>842.4</v>
      </c>
      <c r="N202" s="22"/>
      <c r="O202" s="22">
        <v>486</v>
      </c>
      <c r="P202" s="22"/>
    </row>
    <row r="203" spans="1:16" ht="75" customHeight="1">
      <c r="A203" s="52"/>
      <c r="B203" s="74" t="s">
        <v>517</v>
      </c>
      <c r="C203" s="75"/>
      <c r="D203" s="125"/>
      <c r="E203" s="125"/>
      <c r="F203" s="43"/>
      <c r="G203" s="43"/>
      <c r="H203" s="43"/>
      <c r="I203" s="43">
        <f t="shared" si="13"/>
        <v>0</v>
      </c>
      <c r="J203" s="22">
        <f t="shared" si="17"/>
        <v>0</v>
      </c>
      <c r="N203" s="22"/>
      <c r="O203" s="22"/>
      <c r="P203" s="22"/>
    </row>
    <row r="204" spans="1:16" ht="62.25" customHeight="1">
      <c r="A204" s="42" t="s">
        <v>319</v>
      </c>
      <c r="B204" s="29" t="s">
        <v>657</v>
      </c>
      <c r="C204" s="29" t="s">
        <v>320</v>
      </c>
      <c r="D204" s="121">
        <v>450</v>
      </c>
      <c r="E204" s="121">
        <v>300</v>
      </c>
      <c r="F204" s="43">
        <v>380</v>
      </c>
      <c r="G204" s="43"/>
      <c r="H204" s="43"/>
      <c r="I204" s="43">
        <f t="shared" si="13"/>
        <v>-70</v>
      </c>
      <c r="J204" s="22">
        <f t="shared" si="17"/>
        <v>473.85</v>
      </c>
      <c r="N204" s="22"/>
      <c r="O204" s="22"/>
      <c r="P204" s="22"/>
    </row>
    <row r="205" spans="1:16" ht="49.5" customHeight="1">
      <c r="A205" s="42" t="s">
        <v>319</v>
      </c>
      <c r="B205" s="29" t="s">
        <v>658</v>
      </c>
      <c r="C205" s="29" t="s">
        <v>321</v>
      </c>
      <c r="D205" s="121">
        <v>650</v>
      </c>
      <c r="E205" s="121">
        <v>301</v>
      </c>
      <c r="F205" s="43">
        <v>575</v>
      </c>
      <c r="G205" s="43"/>
      <c r="H205" s="43"/>
      <c r="I205" s="43">
        <f t="shared" si="13"/>
        <v>-75</v>
      </c>
      <c r="J205" s="22">
        <f t="shared" si="17"/>
        <v>684.45</v>
      </c>
      <c r="N205" s="22"/>
      <c r="O205" s="22"/>
      <c r="P205" s="22"/>
    </row>
    <row r="206" spans="1:16" ht="57.75" customHeight="1">
      <c r="A206" s="42" t="s">
        <v>319</v>
      </c>
      <c r="B206" s="29" t="s">
        <v>659</v>
      </c>
      <c r="C206" s="29" t="s">
        <v>322</v>
      </c>
      <c r="D206" s="121">
        <v>780</v>
      </c>
      <c r="E206" s="121">
        <v>302</v>
      </c>
      <c r="F206" s="43">
        <v>745</v>
      </c>
      <c r="G206" s="43"/>
      <c r="H206" s="43"/>
      <c r="I206" s="43">
        <f t="shared" si="13"/>
        <v>-35</v>
      </c>
      <c r="J206" s="22">
        <f t="shared" si="17"/>
        <v>821.34</v>
      </c>
      <c r="N206" s="22"/>
      <c r="O206" s="22"/>
      <c r="P206" s="22"/>
    </row>
    <row r="207" spans="1:16" ht="77.25" customHeight="1">
      <c r="A207" s="52"/>
      <c r="B207" s="74" t="s">
        <v>516</v>
      </c>
      <c r="C207" s="75"/>
      <c r="D207" s="125"/>
      <c r="E207" s="125"/>
      <c r="F207" s="43"/>
      <c r="G207" s="43"/>
      <c r="H207" s="43"/>
      <c r="I207" s="43">
        <f t="shared" si="13"/>
        <v>0</v>
      </c>
      <c r="J207" s="22">
        <f t="shared" si="17"/>
        <v>0</v>
      </c>
      <c r="N207" s="22"/>
      <c r="O207" s="22"/>
      <c r="P207" s="22"/>
    </row>
    <row r="208" spans="1:16" ht="70.5" customHeight="1">
      <c r="A208" s="42" t="s">
        <v>323</v>
      </c>
      <c r="B208" s="29" t="s">
        <v>660</v>
      </c>
      <c r="C208" s="29" t="s">
        <v>324</v>
      </c>
      <c r="D208" s="121">
        <v>500</v>
      </c>
      <c r="E208" s="121"/>
      <c r="F208" s="43">
        <v>530</v>
      </c>
      <c r="G208" s="43"/>
      <c r="H208" s="43"/>
      <c r="I208" s="43">
        <f t="shared" si="13"/>
        <v>30</v>
      </c>
      <c r="J208" s="22">
        <f t="shared" si="17"/>
        <v>526.5</v>
      </c>
      <c r="N208" s="22"/>
      <c r="O208" s="22">
        <v>320</v>
      </c>
      <c r="P208" s="22"/>
    </row>
    <row r="209" spans="1:16" ht="60.75" customHeight="1">
      <c r="A209" s="42" t="s">
        <v>323</v>
      </c>
      <c r="B209" s="29" t="s">
        <v>661</v>
      </c>
      <c r="C209" s="29" t="s">
        <v>325</v>
      </c>
      <c r="D209" s="121">
        <v>600</v>
      </c>
      <c r="E209" s="121"/>
      <c r="F209" s="43">
        <v>610</v>
      </c>
      <c r="G209" s="43"/>
      <c r="H209" s="43"/>
      <c r="I209" s="43">
        <f t="shared" si="13"/>
        <v>10</v>
      </c>
      <c r="J209" s="22">
        <f t="shared" si="17"/>
        <v>631.79999999999995</v>
      </c>
      <c r="N209" s="22"/>
      <c r="O209" s="22"/>
      <c r="P209" s="22"/>
    </row>
    <row r="210" spans="1:16" ht="62.25" customHeight="1">
      <c r="A210" s="42" t="s">
        <v>326</v>
      </c>
      <c r="B210" s="29" t="s">
        <v>477</v>
      </c>
      <c r="C210" s="29" t="s">
        <v>327</v>
      </c>
      <c r="D210" s="121">
        <v>500</v>
      </c>
      <c r="E210" s="121"/>
      <c r="F210" s="43">
        <v>530</v>
      </c>
      <c r="G210" s="43"/>
      <c r="H210" s="43"/>
      <c r="I210" s="43">
        <f t="shared" si="13"/>
        <v>30</v>
      </c>
      <c r="J210" s="22">
        <f t="shared" si="17"/>
        <v>526.5</v>
      </c>
      <c r="N210" s="22"/>
      <c r="O210" s="22"/>
      <c r="P210" s="22"/>
    </row>
    <row r="211" spans="1:16" ht="63.75" customHeight="1">
      <c r="A211" s="42" t="s">
        <v>326</v>
      </c>
      <c r="B211" s="29" t="s">
        <v>478</v>
      </c>
      <c r="C211" s="29" t="s">
        <v>328</v>
      </c>
      <c r="D211" s="121">
        <v>600</v>
      </c>
      <c r="E211" s="121"/>
      <c r="F211" s="43">
        <v>610</v>
      </c>
      <c r="G211" s="43"/>
      <c r="H211" s="43"/>
      <c r="I211" s="43">
        <f t="shared" si="13"/>
        <v>10</v>
      </c>
      <c r="J211" s="22">
        <f t="shared" si="17"/>
        <v>631.79999999999995</v>
      </c>
      <c r="N211" s="22"/>
      <c r="O211" s="22"/>
      <c r="P211" s="22"/>
    </row>
    <row r="212" spans="1:16" ht="67.5" customHeight="1">
      <c r="A212" s="52"/>
      <c r="B212" s="76" t="s">
        <v>518</v>
      </c>
      <c r="C212" s="77" t="s">
        <v>329</v>
      </c>
      <c r="D212" s="125"/>
      <c r="E212" s="125"/>
      <c r="F212" s="43"/>
      <c r="G212" s="43"/>
      <c r="H212" s="43"/>
      <c r="I212" s="43">
        <f t="shared" si="13"/>
        <v>0</v>
      </c>
      <c r="J212" s="22">
        <f t="shared" si="17"/>
        <v>0</v>
      </c>
      <c r="N212" s="22"/>
      <c r="O212" s="22"/>
      <c r="P212" s="22"/>
    </row>
    <row r="213" spans="1:16" ht="38.25" customHeight="1">
      <c r="A213" s="42" t="s">
        <v>0</v>
      </c>
      <c r="B213" s="29" t="s">
        <v>479</v>
      </c>
      <c r="C213" s="29" t="s">
        <v>330</v>
      </c>
      <c r="D213" s="121">
        <v>600</v>
      </c>
      <c r="E213" s="121">
        <v>475</v>
      </c>
      <c r="F213" s="43">
        <v>550</v>
      </c>
      <c r="G213" s="43"/>
      <c r="H213" s="43"/>
      <c r="I213" s="43">
        <f t="shared" si="13"/>
        <v>-50</v>
      </c>
      <c r="J213" s="22">
        <f t="shared" si="17"/>
        <v>631.79999999999995</v>
      </c>
      <c r="N213" s="22"/>
      <c r="O213" s="22"/>
      <c r="P213" s="22"/>
    </row>
    <row r="214" spans="1:16" ht="38.25" customHeight="1">
      <c r="A214" s="42" t="s">
        <v>331</v>
      </c>
      <c r="B214" s="29" t="s">
        <v>662</v>
      </c>
      <c r="C214" s="29" t="s">
        <v>332</v>
      </c>
      <c r="D214" s="121">
        <v>500</v>
      </c>
      <c r="E214" s="121">
        <v>476</v>
      </c>
      <c r="F214" s="43">
        <v>410</v>
      </c>
      <c r="G214" s="43"/>
      <c r="H214" s="43"/>
      <c r="I214" s="43">
        <f t="shared" si="13"/>
        <v>-90</v>
      </c>
      <c r="J214" s="22">
        <f t="shared" si="17"/>
        <v>526.5</v>
      </c>
      <c r="N214" s="22"/>
      <c r="O214" s="22">
        <v>436</v>
      </c>
      <c r="P214" s="22">
        <v>500</v>
      </c>
    </row>
    <row r="215" spans="1:16" ht="38.25" customHeight="1">
      <c r="A215" s="42" t="s">
        <v>333</v>
      </c>
      <c r="B215" s="29" t="s">
        <v>663</v>
      </c>
      <c r="C215" s="29" t="s">
        <v>334</v>
      </c>
      <c r="D215" s="121">
        <v>1800</v>
      </c>
      <c r="E215" s="121">
        <v>477</v>
      </c>
      <c r="F215" s="43">
        <v>1450</v>
      </c>
      <c r="G215" s="43"/>
      <c r="H215" s="43"/>
      <c r="I215" s="43">
        <f t="shared" si="13"/>
        <v>-350</v>
      </c>
      <c r="J215" s="22">
        <f t="shared" si="17"/>
        <v>1895.4</v>
      </c>
      <c r="N215" s="22"/>
      <c r="O215" s="22"/>
      <c r="P215" s="22"/>
    </row>
    <row r="216" spans="1:16" ht="38.25" customHeight="1">
      <c r="A216" s="42" t="s">
        <v>335</v>
      </c>
      <c r="B216" s="29" t="s">
        <v>664</v>
      </c>
      <c r="C216" s="29" t="s">
        <v>336</v>
      </c>
      <c r="D216" s="121">
        <v>1800</v>
      </c>
      <c r="E216" s="121">
        <v>478</v>
      </c>
      <c r="F216" s="43">
        <v>1450</v>
      </c>
      <c r="G216" s="43"/>
      <c r="H216" s="43"/>
      <c r="I216" s="43">
        <f t="shared" si="13"/>
        <v>-350</v>
      </c>
      <c r="J216" s="22">
        <f t="shared" si="17"/>
        <v>1895.4</v>
      </c>
      <c r="N216" s="22"/>
      <c r="O216" s="22"/>
      <c r="P216" s="22"/>
    </row>
    <row r="217" spans="1:16" ht="38.25" customHeight="1">
      <c r="A217" s="42" t="s">
        <v>337</v>
      </c>
      <c r="B217" s="29" t="s">
        <v>665</v>
      </c>
      <c r="C217" s="29" t="s">
        <v>338</v>
      </c>
      <c r="D217" s="121">
        <v>2200</v>
      </c>
      <c r="E217" s="121">
        <v>479</v>
      </c>
      <c r="F217" s="43">
        <v>1950</v>
      </c>
      <c r="G217" s="43"/>
      <c r="H217" s="43"/>
      <c r="I217" s="43">
        <f t="shared" si="13"/>
        <v>-250</v>
      </c>
      <c r="J217" s="22">
        <f t="shared" si="17"/>
        <v>2316.6</v>
      </c>
      <c r="N217" s="22"/>
      <c r="O217" s="22"/>
      <c r="P217" s="22"/>
    </row>
    <row r="218" spans="1:16" ht="30" customHeight="1">
      <c r="A218" s="42"/>
      <c r="B218" s="29"/>
      <c r="C218" s="70"/>
      <c r="D218" s="78" t="s">
        <v>504</v>
      </c>
      <c r="E218" s="78" t="s">
        <v>505</v>
      </c>
      <c r="F218" s="43"/>
      <c r="G218" s="43"/>
      <c r="H218" s="43"/>
      <c r="I218" s="43"/>
      <c r="J218" s="22"/>
      <c r="N218" s="22"/>
      <c r="O218" s="22"/>
      <c r="P218" s="22"/>
    </row>
    <row r="219" spans="1:16" ht="105" customHeight="1">
      <c r="A219" s="42" t="s">
        <v>339</v>
      </c>
      <c r="B219" s="29" t="s">
        <v>666</v>
      </c>
      <c r="C219" s="70"/>
      <c r="D219" s="78">
        <v>1400</v>
      </c>
      <c r="E219" s="78">
        <v>1300</v>
      </c>
      <c r="F219" s="43"/>
      <c r="G219" s="43"/>
      <c r="H219" s="43"/>
      <c r="I219" s="43"/>
      <c r="J219" s="22"/>
      <c r="N219" s="22"/>
      <c r="O219" s="22"/>
      <c r="P219" s="22"/>
    </row>
    <row r="220" spans="1:16" ht="105" customHeight="1">
      <c r="A220" s="42" t="s">
        <v>340</v>
      </c>
      <c r="B220" s="29" t="s">
        <v>667</v>
      </c>
      <c r="C220" s="70"/>
      <c r="D220" s="78">
        <v>1700</v>
      </c>
      <c r="E220" s="78">
        <v>1600</v>
      </c>
      <c r="F220" s="43"/>
      <c r="G220" s="43"/>
      <c r="H220" s="43"/>
      <c r="I220" s="43"/>
      <c r="J220" s="22"/>
      <c r="N220" s="22"/>
      <c r="O220" s="22"/>
      <c r="P220" s="22"/>
    </row>
    <row r="221" spans="1:16" ht="103.5" customHeight="1">
      <c r="A221" s="42" t="str">
        <f>A224</f>
        <v>B01.001.008</v>
      </c>
      <c r="B221" s="29" t="s">
        <v>668</v>
      </c>
      <c r="C221" s="70"/>
      <c r="D221" s="78">
        <v>2000</v>
      </c>
      <c r="E221" s="78">
        <v>1900</v>
      </c>
      <c r="F221" s="43"/>
      <c r="G221" s="43"/>
      <c r="H221" s="43"/>
      <c r="I221" s="43"/>
      <c r="J221" s="22"/>
      <c r="N221" s="22"/>
      <c r="O221" s="22"/>
      <c r="P221" s="22"/>
    </row>
    <row r="222" spans="1:16" ht="96" customHeight="1">
      <c r="A222" s="42" t="s">
        <v>339</v>
      </c>
      <c r="B222" s="29" t="s">
        <v>669</v>
      </c>
      <c r="C222" s="70"/>
      <c r="D222" s="78">
        <v>2100</v>
      </c>
      <c r="E222" s="78">
        <v>200</v>
      </c>
      <c r="F222" s="43"/>
      <c r="G222" s="43"/>
      <c r="H222" s="43"/>
      <c r="I222" s="43"/>
      <c r="J222" s="22"/>
      <c r="N222" s="22"/>
      <c r="O222" s="22"/>
      <c r="P222" s="22"/>
    </row>
    <row r="223" spans="1:16" ht="84" customHeight="1">
      <c r="A223" s="42" t="s">
        <v>339</v>
      </c>
      <c r="B223" s="29" t="s">
        <v>670</v>
      </c>
      <c r="C223" s="70"/>
      <c r="D223" s="78"/>
      <c r="E223" s="78">
        <v>700</v>
      </c>
      <c r="F223" s="43"/>
      <c r="G223" s="43"/>
      <c r="H223" s="43"/>
      <c r="I223" s="43"/>
      <c r="J223" s="22"/>
      <c r="N223" s="22"/>
      <c r="O223" s="22"/>
      <c r="P223" s="22"/>
    </row>
    <row r="224" spans="1:16" ht="101.25" customHeight="1">
      <c r="A224" s="42" t="s">
        <v>278</v>
      </c>
      <c r="B224" s="29" t="s">
        <v>671</v>
      </c>
      <c r="C224" s="70"/>
      <c r="D224" s="123">
        <v>330</v>
      </c>
      <c r="E224" s="124"/>
      <c r="F224" s="43"/>
      <c r="G224" s="43"/>
      <c r="H224" s="43"/>
      <c r="I224" s="43"/>
      <c r="J224" s="22">
        <f>D224*105.3/100</f>
        <v>347.49</v>
      </c>
      <c r="N224" s="22"/>
      <c r="O224" s="22"/>
      <c r="P224" s="22"/>
    </row>
    <row r="225" spans="1:16" ht="119.25" customHeight="1">
      <c r="A225" s="42" t="s">
        <v>339</v>
      </c>
      <c r="B225" s="29" t="s">
        <v>672</v>
      </c>
      <c r="C225" s="70"/>
      <c r="D225" s="79"/>
      <c r="E225" s="80">
        <v>330</v>
      </c>
      <c r="F225" s="43"/>
      <c r="G225" s="43"/>
      <c r="H225" s="43"/>
      <c r="I225" s="43"/>
      <c r="J225" s="22"/>
      <c r="N225" s="22"/>
      <c r="O225" s="22"/>
      <c r="P225" s="22"/>
    </row>
    <row r="226" spans="1:16" ht="39.75" customHeight="1">
      <c r="A226" s="81"/>
      <c r="B226" s="29"/>
      <c r="C226" s="70"/>
      <c r="D226" s="79"/>
      <c r="E226" s="80"/>
      <c r="F226" s="43"/>
      <c r="G226" s="43"/>
      <c r="H226" s="43"/>
      <c r="I226" s="43"/>
      <c r="J226" s="22"/>
      <c r="N226" s="22"/>
      <c r="O226" s="22"/>
      <c r="P226" s="22"/>
    </row>
    <row r="227" spans="1:16" ht="53.25" customHeight="1">
      <c r="A227" s="82"/>
      <c r="B227" s="83" t="s">
        <v>480</v>
      </c>
      <c r="C227" s="84"/>
      <c r="D227" s="119"/>
      <c r="E227" s="120"/>
      <c r="F227" s="43"/>
      <c r="G227" s="43"/>
      <c r="H227" s="43"/>
      <c r="I227" s="43"/>
      <c r="J227" s="22">
        <f>D227*105.3/100</f>
        <v>0</v>
      </c>
      <c r="N227" s="22"/>
      <c r="O227" s="22"/>
      <c r="P227" s="22"/>
    </row>
    <row r="228" spans="1:16" ht="47.25" customHeight="1">
      <c r="A228" s="85"/>
      <c r="B228" s="29" t="s">
        <v>481</v>
      </c>
      <c r="C228" s="29" t="s">
        <v>341</v>
      </c>
      <c r="D228" s="121">
        <v>593</v>
      </c>
      <c r="E228" s="121">
        <v>204</v>
      </c>
      <c r="F228" s="43">
        <v>540</v>
      </c>
      <c r="G228" s="43"/>
      <c r="H228" s="43"/>
      <c r="I228" s="43">
        <f>F228-D228</f>
        <v>-53</v>
      </c>
      <c r="J228" s="22">
        <f>D228*105.3/100</f>
        <v>624.42899999999997</v>
      </c>
      <c r="N228" s="22"/>
      <c r="O228" s="22"/>
      <c r="P228" s="22"/>
    </row>
    <row r="229" spans="1:16" ht="39" customHeight="1">
      <c r="A229" s="85"/>
      <c r="B229" s="29" t="s">
        <v>482</v>
      </c>
      <c r="C229" s="29" t="s">
        <v>342</v>
      </c>
      <c r="D229" s="121">
        <v>200</v>
      </c>
      <c r="E229" s="121">
        <v>205</v>
      </c>
      <c r="F229" s="43">
        <v>192.91</v>
      </c>
      <c r="G229" s="43"/>
      <c r="H229" s="43"/>
      <c r="I229" s="43">
        <f>F229-D229</f>
        <v>-7.0900000000000034</v>
      </c>
      <c r="J229" s="22">
        <f>D229*105.3/100</f>
        <v>210.6</v>
      </c>
      <c r="N229" s="22"/>
      <c r="O229" s="22"/>
      <c r="P229" s="22">
        <v>190</v>
      </c>
    </row>
    <row r="230" spans="1:16" ht="60" customHeight="1">
      <c r="A230" s="42"/>
      <c r="B230" s="29" t="s">
        <v>483</v>
      </c>
      <c r="C230" s="29" t="s">
        <v>343</v>
      </c>
      <c r="D230" s="121">
        <v>55</v>
      </c>
      <c r="E230" s="121">
        <v>206</v>
      </c>
      <c r="F230" s="43"/>
      <c r="G230" s="43"/>
      <c r="H230" s="43"/>
      <c r="I230" s="43">
        <f>F230-D230</f>
        <v>-55</v>
      </c>
      <c r="J230" s="22">
        <f>D230*105.3/100</f>
        <v>57.914999999999999</v>
      </c>
      <c r="N230" s="22"/>
      <c r="O230" s="22"/>
      <c r="P230" s="22"/>
    </row>
    <row r="231" spans="1:16" ht="60" customHeight="1">
      <c r="A231" s="122" t="s">
        <v>484</v>
      </c>
      <c r="B231" s="122"/>
      <c r="C231" s="122"/>
      <c r="D231" s="122"/>
      <c r="E231" s="122"/>
      <c r="F231" s="86"/>
      <c r="G231" s="86"/>
      <c r="H231" s="86"/>
      <c r="I231" s="86"/>
      <c r="J231" s="87"/>
      <c r="N231" s="87"/>
      <c r="O231" s="87"/>
      <c r="P231" s="87"/>
    </row>
    <row r="232" spans="1:16" ht="60" customHeight="1">
      <c r="A232" s="88"/>
      <c r="B232" s="57"/>
      <c r="C232" s="57"/>
      <c r="D232" s="89"/>
      <c r="E232" s="89"/>
      <c r="F232" s="86"/>
      <c r="G232" s="86"/>
      <c r="H232" s="86"/>
      <c r="I232" s="86"/>
      <c r="J232" s="87"/>
      <c r="N232" s="87"/>
      <c r="O232" s="87"/>
      <c r="P232" s="87"/>
    </row>
    <row r="233" spans="1:16" ht="33" customHeight="1">
      <c r="A233" s="116" t="s">
        <v>485</v>
      </c>
      <c r="B233" s="116"/>
      <c r="C233" s="90"/>
      <c r="D233" s="117" t="s">
        <v>487</v>
      </c>
      <c r="E233" s="117"/>
    </row>
    <row r="234" spans="1:16" ht="29.25" customHeight="1">
      <c r="A234" s="116"/>
      <c r="B234" s="116"/>
      <c r="C234" s="116"/>
      <c r="D234" s="116"/>
      <c r="E234" s="116"/>
    </row>
    <row r="235" spans="1:16" ht="32.25" customHeight="1">
      <c r="A235" s="116" t="s">
        <v>486</v>
      </c>
      <c r="B235" s="116"/>
      <c r="C235" s="90"/>
      <c r="D235" s="117" t="s">
        <v>488</v>
      </c>
      <c r="E235" s="117"/>
    </row>
    <row r="236" spans="1:16">
      <c r="A236" s="118"/>
      <c r="B236" s="118"/>
      <c r="C236" s="118"/>
      <c r="D236" s="91"/>
      <c r="E236" s="91"/>
    </row>
    <row r="237" spans="1:16">
      <c r="A237" s="92"/>
      <c r="B237" s="92"/>
      <c r="C237" s="92"/>
      <c r="D237" s="92"/>
      <c r="E237" s="92"/>
    </row>
    <row r="238" spans="1:16">
      <c r="A238" s="92"/>
      <c r="B238" s="92"/>
      <c r="C238" s="92"/>
      <c r="D238" s="92"/>
      <c r="E238" s="92"/>
    </row>
    <row r="239" spans="1:16">
      <c r="A239" s="92"/>
      <c r="B239" s="92"/>
      <c r="C239" s="92"/>
      <c r="D239" s="92"/>
      <c r="E239" s="92"/>
    </row>
    <row r="240" spans="1:16">
      <c r="A240" s="92"/>
      <c r="B240" s="92"/>
      <c r="C240" s="92"/>
      <c r="D240" s="92"/>
      <c r="E240" s="92"/>
    </row>
    <row r="241" spans="1:5">
      <c r="A241" s="92"/>
      <c r="B241" s="92"/>
      <c r="C241" s="92"/>
      <c r="D241" s="92"/>
      <c r="E241" s="92"/>
    </row>
    <row r="242" spans="1:5">
      <c r="A242" s="92"/>
      <c r="B242" s="92"/>
      <c r="C242" s="92"/>
      <c r="D242" s="92"/>
      <c r="E242" s="92"/>
    </row>
    <row r="243" spans="1:5">
      <c r="A243" s="92"/>
      <c r="B243" s="92"/>
      <c r="C243" s="92"/>
      <c r="D243" s="92"/>
      <c r="E243" s="92"/>
    </row>
    <row r="244" spans="1:5">
      <c r="A244" s="92"/>
      <c r="B244" s="92"/>
      <c r="C244" s="92"/>
      <c r="D244" s="92"/>
      <c r="E244" s="92"/>
    </row>
    <row r="245" spans="1:5">
      <c r="A245" s="92"/>
      <c r="B245" s="92"/>
      <c r="C245" s="92"/>
      <c r="D245" s="92"/>
      <c r="E245" s="92"/>
    </row>
    <row r="246" spans="1:5">
      <c r="A246" s="92"/>
      <c r="B246" s="92"/>
      <c r="C246" s="92"/>
      <c r="D246" s="92"/>
      <c r="E246" s="92"/>
    </row>
  </sheetData>
  <mergeCells count="272">
    <mergeCell ref="O13:O14"/>
    <mergeCell ref="P13:P14"/>
    <mergeCell ref="A14:B14"/>
    <mergeCell ref="F14:G14"/>
    <mergeCell ref="B1:E1"/>
    <mergeCell ref="B2:E2"/>
    <mergeCell ref="B3:E3"/>
    <mergeCell ref="B4:E4"/>
    <mergeCell ref="B13:C13"/>
    <mergeCell ref="D13:E14"/>
    <mergeCell ref="D15:E15"/>
    <mergeCell ref="F15:G15"/>
    <mergeCell ref="D16:E16"/>
    <mergeCell ref="F16:G16"/>
    <mergeCell ref="D17:E17"/>
    <mergeCell ref="F17:G17"/>
    <mergeCell ref="F13:H13"/>
    <mergeCell ref="J13:J14"/>
    <mergeCell ref="N13:N14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33:E33"/>
    <mergeCell ref="F33:G33"/>
    <mergeCell ref="D34:E34"/>
    <mergeCell ref="F34:G34"/>
    <mergeCell ref="A35:B35"/>
    <mergeCell ref="D35:E35"/>
    <mergeCell ref="F35:G35"/>
    <mergeCell ref="D30:E30"/>
    <mergeCell ref="F30:G30"/>
    <mergeCell ref="D31:E31"/>
    <mergeCell ref="F31:G31"/>
    <mergeCell ref="D32:E32"/>
    <mergeCell ref="F32:G32"/>
    <mergeCell ref="D39:E39"/>
    <mergeCell ref="F39:G39"/>
    <mergeCell ref="D40:E40"/>
    <mergeCell ref="F40:G40"/>
    <mergeCell ref="D41:E41"/>
    <mergeCell ref="D42:E42"/>
    <mergeCell ref="D36:E36"/>
    <mergeCell ref="F36:G36"/>
    <mergeCell ref="D37:E37"/>
    <mergeCell ref="F37:G37"/>
    <mergeCell ref="D38:E38"/>
    <mergeCell ref="F38:G38"/>
    <mergeCell ref="D50:E50"/>
    <mergeCell ref="D51:E51"/>
    <mergeCell ref="D52:E52"/>
    <mergeCell ref="D53:E53"/>
    <mergeCell ref="D54:E54"/>
    <mergeCell ref="D55:E55"/>
    <mergeCell ref="D43:E43"/>
    <mergeCell ref="D44:E44"/>
    <mergeCell ref="D45:E45"/>
    <mergeCell ref="D46:E46"/>
    <mergeCell ref="D48:E48"/>
    <mergeCell ref="D49:E49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122:E122"/>
    <mergeCell ref="D123:E123"/>
    <mergeCell ref="D124:E124"/>
    <mergeCell ref="D125:E125"/>
    <mergeCell ref="D126:E126"/>
    <mergeCell ref="D128:E128"/>
    <mergeCell ref="D116:E116"/>
    <mergeCell ref="D117:E117"/>
    <mergeCell ref="D118:E118"/>
    <mergeCell ref="D119:E119"/>
    <mergeCell ref="D120:E120"/>
    <mergeCell ref="D121:E121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47:E147"/>
    <mergeCell ref="D148:E148"/>
    <mergeCell ref="D149:E149"/>
    <mergeCell ref="F149:G149"/>
    <mergeCell ref="D150:E150"/>
    <mergeCell ref="F150:G150"/>
    <mergeCell ref="D141:E141"/>
    <mergeCell ref="D142:E142"/>
    <mergeCell ref="D143:E143"/>
    <mergeCell ref="D144:E144"/>
    <mergeCell ref="D145:E145"/>
    <mergeCell ref="D146:E146"/>
    <mergeCell ref="D154:E154"/>
    <mergeCell ref="F154:G154"/>
    <mergeCell ref="D155:E155"/>
    <mergeCell ref="F155:G155"/>
    <mergeCell ref="D156:E156"/>
    <mergeCell ref="D157:E157"/>
    <mergeCell ref="D151:E151"/>
    <mergeCell ref="F151:G151"/>
    <mergeCell ref="D152:E152"/>
    <mergeCell ref="F152:G152"/>
    <mergeCell ref="D153:E153"/>
    <mergeCell ref="F153:G153"/>
    <mergeCell ref="D164:E164"/>
    <mergeCell ref="D165:E165"/>
    <mergeCell ref="D166:E166"/>
    <mergeCell ref="D167:E167"/>
    <mergeCell ref="A168:B168"/>
    <mergeCell ref="D168:E168"/>
    <mergeCell ref="D158:E158"/>
    <mergeCell ref="D159:E159"/>
    <mergeCell ref="D160:E160"/>
    <mergeCell ref="D161:E161"/>
    <mergeCell ref="D162:E162"/>
    <mergeCell ref="D163:E163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96:E196"/>
    <mergeCell ref="F196:G196"/>
    <mergeCell ref="D197:E197"/>
    <mergeCell ref="F197:G197"/>
    <mergeCell ref="D198:E198"/>
    <mergeCell ref="F198:G198"/>
    <mergeCell ref="F192:G192"/>
    <mergeCell ref="D193:E193"/>
    <mergeCell ref="F193:G193"/>
    <mergeCell ref="D194:E194"/>
    <mergeCell ref="F194:G194"/>
    <mergeCell ref="D195:E195"/>
    <mergeCell ref="F195:G195"/>
    <mergeCell ref="D202:E202"/>
    <mergeCell ref="F202:G202"/>
    <mergeCell ref="D203:E203"/>
    <mergeCell ref="D204:E204"/>
    <mergeCell ref="D205:E205"/>
    <mergeCell ref="D206:E206"/>
    <mergeCell ref="D199:E199"/>
    <mergeCell ref="F199:G199"/>
    <mergeCell ref="D200:E200"/>
    <mergeCell ref="F200:G200"/>
    <mergeCell ref="D201:E201"/>
    <mergeCell ref="F201:G201"/>
    <mergeCell ref="D213:E213"/>
    <mergeCell ref="D214:E214"/>
    <mergeCell ref="D215:E215"/>
    <mergeCell ref="D216:E216"/>
    <mergeCell ref="D217:E217"/>
    <mergeCell ref="D224:E224"/>
    <mergeCell ref="D207:E207"/>
    <mergeCell ref="D208:E208"/>
    <mergeCell ref="D209:E209"/>
    <mergeCell ref="D210:E210"/>
    <mergeCell ref="D211:E211"/>
    <mergeCell ref="D212:E212"/>
    <mergeCell ref="A234:E234"/>
    <mergeCell ref="A235:B235"/>
    <mergeCell ref="D235:E235"/>
    <mergeCell ref="A236:C236"/>
    <mergeCell ref="D227:E227"/>
    <mergeCell ref="D228:E228"/>
    <mergeCell ref="D229:E229"/>
    <mergeCell ref="D230:E230"/>
    <mergeCell ref="A231:E231"/>
    <mergeCell ref="A233:B233"/>
    <mergeCell ref="D233:E233"/>
  </mergeCells>
  <pageMargins left="0.15748031496062992" right="0.23622047244094491" top="0.11811023622047245" bottom="0.15748031496062992" header="0.11811023622047245" footer="0.15748031496062992"/>
  <pageSetup paperSize="9" scale="47" fitToHeight="11" orientation="portrait" r:id="rId1"/>
  <headerFooter alignWithMargins="0">
    <oddFooter>Страница &amp;P</oddFooter>
  </headerFooter>
  <rowBreaks count="7" manualBreakCount="7">
    <brk id="35" max="6" man="1"/>
    <brk id="70" max="6" man="1"/>
    <brk id="101" max="6" man="1"/>
    <brk id="125" max="6" man="1"/>
    <brk id="160" max="6" man="1"/>
    <brk id="191" max="6" man="1"/>
    <brk id="2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72"/>
  <sheetViews>
    <sheetView view="pageBreakPreview" topLeftCell="A42" zoomScale="60" zoomScaleNormal="70" workbookViewId="0">
      <selection activeCell="B13" sqref="B13"/>
    </sheetView>
  </sheetViews>
  <sheetFormatPr defaultRowHeight="12.75"/>
  <cols>
    <col min="1" max="1" width="25.28515625" style="2" customWidth="1"/>
    <col min="2" max="2" width="126.28515625" style="2" customWidth="1"/>
    <col min="3" max="3" width="24.28515625" style="2" hidden="1" customWidth="1"/>
    <col min="4" max="4" width="27.5703125" style="2" customWidth="1"/>
    <col min="5" max="5" width="26.28515625" style="2" hidden="1" customWidth="1"/>
    <col min="6" max="6" width="16.5703125" style="2" customWidth="1"/>
    <col min="7" max="256" width="9.140625" style="2"/>
    <col min="257" max="257" width="25.28515625" style="2" customWidth="1"/>
    <col min="258" max="258" width="126.28515625" style="2" customWidth="1"/>
    <col min="259" max="259" width="0" style="2" hidden="1" customWidth="1"/>
    <col min="260" max="260" width="27.5703125" style="2" customWidth="1"/>
    <col min="261" max="261" width="0" style="2" hidden="1" customWidth="1"/>
    <col min="262" max="262" width="16.5703125" style="2" customWidth="1"/>
    <col min="263" max="512" width="9.140625" style="2"/>
    <col min="513" max="513" width="25.28515625" style="2" customWidth="1"/>
    <col min="514" max="514" width="126.28515625" style="2" customWidth="1"/>
    <col min="515" max="515" width="0" style="2" hidden="1" customWidth="1"/>
    <col min="516" max="516" width="27.5703125" style="2" customWidth="1"/>
    <col min="517" max="517" width="0" style="2" hidden="1" customWidth="1"/>
    <col min="518" max="518" width="16.5703125" style="2" customWidth="1"/>
    <col min="519" max="768" width="9.140625" style="2"/>
    <col min="769" max="769" width="25.28515625" style="2" customWidth="1"/>
    <col min="770" max="770" width="126.28515625" style="2" customWidth="1"/>
    <col min="771" max="771" width="0" style="2" hidden="1" customWidth="1"/>
    <col min="772" max="772" width="27.5703125" style="2" customWidth="1"/>
    <col min="773" max="773" width="0" style="2" hidden="1" customWidth="1"/>
    <col min="774" max="774" width="16.5703125" style="2" customWidth="1"/>
    <col min="775" max="1024" width="9.140625" style="2"/>
    <col min="1025" max="1025" width="25.28515625" style="2" customWidth="1"/>
    <col min="1026" max="1026" width="126.28515625" style="2" customWidth="1"/>
    <col min="1027" max="1027" width="0" style="2" hidden="1" customWidth="1"/>
    <col min="1028" max="1028" width="27.5703125" style="2" customWidth="1"/>
    <col min="1029" max="1029" width="0" style="2" hidden="1" customWidth="1"/>
    <col min="1030" max="1030" width="16.5703125" style="2" customWidth="1"/>
    <col min="1031" max="1280" width="9.140625" style="2"/>
    <col min="1281" max="1281" width="25.28515625" style="2" customWidth="1"/>
    <col min="1282" max="1282" width="126.28515625" style="2" customWidth="1"/>
    <col min="1283" max="1283" width="0" style="2" hidden="1" customWidth="1"/>
    <col min="1284" max="1284" width="27.5703125" style="2" customWidth="1"/>
    <col min="1285" max="1285" width="0" style="2" hidden="1" customWidth="1"/>
    <col min="1286" max="1286" width="16.5703125" style="2" customWidth="1"/>
    <col min="1287" max="1536" width="9.140625" style="2"/>
    <col min="1537" max="1537" width="25.28515625" style="2" customWidth="1"/>
    <col min="1538" max="1538" width="126.28515625" style="2" customWidth="1"/>
    <col min="1539" max="1539" width="0" style="2" hidden="1" customWidth="1"/>
    <col min="1540" max="1540" width="27.5703125" style="2" customWidth="1"/>
    <col min="1541" max="1541" width="0" style="2" hidden="1" customWidth="1"/>
    <col min="1542" max="1542" width="16.5703125" style="2" customWidth="1"/>
    <col min="1543" max="1792" width="9.140625" style="2"/>
    <col min="1793" max="1793" width="25.28515625" style="2" customWidth="1"/>
    <col min="1794" max="1794" width="126.28515625" style="2" customWidth="1"/>
    <col min="1795" max="1795" width="0" style="2" hidden="1" customWidth="1"/>
    <col min="1796" max="1796" width="27.5703125" style="2" customWidth="1"/>
    <col min="1797" max="1797" width="0" style="2" hidden="1" customWidth="1"/>
    <col min="1798" max="1798" width="16.5703125" style="2" customWidth="1"/>
    <col min="1799" max="2048" width="9.140625" style="2"/>
    <col min="2049" max="2049" width="25.28515625" style="2" customWidth="1"/>
    <col min="2050" max="2050" width="126.28515625" style="2" customWidth="1"/>
    <col min="2051" max="2051" width="0" style="2" hidden="1" customWidth="1"/>
    <col min="2052" max="2052" width="27.5703125" style="2" customWidth="1"/>
    <col min="2053" max="2053" width="0" style="2" hidden="1" customWidth="1"/>
    <col min="2054" max="2054" width="16.5703125" style="2" customWidth="1"/>
    <col min="2055" max="2304" width="9.140625" style="2"/>
    <col min="2305" max="2305" width="25.28515625" style="2" customWidth="1"/>
    <col min="2306" max="2306" width="126.28515625" style="2" customWidth="1"/>
    <col min="2307" max="2307" width="0" style="2" hidden="1" customWidth="1"/>
    <col min="2308" max="2308" width="27.5703125" style="2" customWidth="1"/>
    <col min="2309" max="2309" width="0" style="2" hidden="1" customWidth="1"/>
    <col min="2310" max="2310" width="16.5703125" style="2" customWidth="1"/>
    <col min="2311" max="2560" width="9.140625" style="2"/>
    <col min="2561" max="2561" width="25.28515625" style="2" customWidth="1"/>
    <col min="2562" max="2562" width="126.28515625" style="2" customWidth="1"/>
    <col min="2563" max="2563" width="0" style="2" hidden="1" customWidth="1"/>
    <col min="2564" max="2564" width="27.5703125" style="2" customWidth="1"/>
    <col min="2565" max="2565" width="0" style="2" hidden="1" customWidth="1"/>
    <col min="2566" max="2566" width="16.5703125" style="2" customWidth="1"/>
    <col min="2567" max="2816" width="9.140625" style="2"/>
    <col min="2817" max="2817" width="25.28515625" style="2" customWidth="1"/>
    <col min="2818" max="2818" width="126.28515625" style="2" customWidth="1"/>
    <col min="2819" max="2819" width="0" style="2" hidden="1" customWidth="1"/>
    <col min="2820" max="2820" width="27.5703125" style="2" customWidth="1"/>
    <col min="2821" max="2821" width="0" style="2" hidden="1" customWidth="1"/>
    <col min="2822" max="2822" width="16.5703125" style="2" customWidth="1"/>
    <col min="2823" max="3072" width="9.140625" style="2"/>
    <col min="3073" max="3073" width="25.28515625" style="2" customWidth="1"/>
    <col min="3074" max="3074" width="126.28515625" style="2" customWidth="1"/>
    <col min="3075" max="3075" width="0" style="2" hidden="1" customWidth="1"/>
    <col min="3076" max="3076" width="27.5703125" style="2" customWidth="1"/>
    <col min="3077" max="3077" width="0" style="2" hidden="1" customWidth="1"/>
    <col min="3078" max="3078" width="16.5703125" style="2" customWidth="1"/>
    <col min="3079" max="3328" width="9.140625" style="2"/>
    <col min="3329" max="3329" width="25.28515625" style="2" customWidth="1"/>
    <col min="3330" max="3330" width="126.28515625" style="2" customWidth="1"/>
    <col min="3331" max="3331" width="0" style="2" hidden="1" customWidth="1"/>
    <col min="3332" max="3332" width="27.5703125" style="2" customWidth="1"/>
    <col min="3333" max="3333" width="0" style="2" hidden="1" customWidth="1"/>
    <col min="3334" max="3334" width="16.5703125" style="2" customWidth="1"/>
    <col min="3335" max="3584" width="9.140625" style="2"/>
    <col min="3585" max="3585" width="25.28515625" style="2" customWidth="1"/>
    <col min="3586" max="3586" width="126.28515625" style="2" customWidth="1"/>
    <col min="3587" max="3587" width="0" style="2" hidden="1" customWidth="1"/>
    <col min="3588" max="3588" width="27.5703125" style="2" customWidth="1"/>
    <col min="3589" max="3589" width="0" style="2" hidden="1" customWidth="1"/>
    <col min="3590" max="3590" width="16.5703125" style="2" customWidth="1"/>
    <col min="3591" max="3840" width="9.140625" style="2"/>
    <col min="3841" max="3841" width="25.28515625" style="2" customWidth="1"/>
    <col min="3842" max="3842" width="126.28515625" style="2" customWidth="1"/>
    <col min="3843" max="3843" width="0" style="2" hidden="1" customWidth="1"/>
    <col min="3844" max="3844" width="27.5703125" style="2" customWidth="1"/>
    <col min="3845" max="3845" width="0" style="2" hidden="1" customWidth="1"/>
    <col min="3846" max="3846" width="16.5703125" style="2" customWidth="1"/>
    <col min="3847" max="4096" width="9.140625" style="2"/>
    <col min="4097" max="4097" width="25.28515625" style="2" customWidth="1"/>
    <col min="4098" max="4098" width="126.28515625" style="2" customWidth="1"/>
    <col min="4099" max="4099" width="0" style="2" hidden="1" customWidth="1"/>
    <col min="4100" max="4100" width="27.5703125" style="2" customWidth="1"/>
    <col min="4101" max="4101" width="0" style="2" hidden="1" customWidth="1"/>
    <col min="4102" max="4102" width="16.5703125" style="2" customWidth="1"/>
    <col min="4103" max="4352" width="9.140625" style="2"/>
    <col min="4353" max="4353" width="25.28515625" style="2" customWidth="1"/>
    <col min="4354" max="4354" width="126.28515625" style="2" customWidth="1"/>
    <col min="4355" max="4355" width="0" style="2" hidden="1" customWidth="1"/>
    <col min="4356" max="4356" width="27.5703125" style="2" customWidth="1"/>
    <col min="4357" max="4357" width="0" style="2" hidden="1" customWidth="1"/>
    <col min="4358" max="4358" width="16.5703125" style="2" customWidth="1"/>
    <col min="4359" max="4608" width="9.140625" style="2"/>
    <col min="4609" max="4609" width="25.28515625" style="2" customWidth="1"/>
    <col min="4610" max="4610" width="126.28515625" style="2" customWidth="1"/>
    <col min="4611" max="4611" width="0" style="2" hidden="1" customWidth="1"/>
    <col min="4612" max="4612" width="27.5703125" style="2" customWidth="1"/>
    <col min="4613" max="4613" width="0" style="2" hidden="1" customWidth="1"/>
    <col min="4614" max="4614" width="16.5703125" style="2" customWidth="1"/>
    <col min="4615" max="4864" width="9.140625" style="2"/>
    <col min="4865" max="4865" width="25.28515625" style="2" customWidth="1"/>
    <col min="4866" max="4866" width="126.28515625" style="2" customWidth="1"/>
    <col min="4867" max="4867" width="0" style="2" hidden="1" customWidth="1"/>
    <col min="4868" max="4868" width="27.5703125" style="2" customWidth="1"/>
    <col min="4869" max="4869" width="0" style="2" hidden="1" customWidth="1"/>
    <col min="4870" max="4870" width="16.5703125" style="2" customWidth="1"/>
    <col min="4871" max="5120" width="9.140625" style="2"/>
    <col min="5121" max="5121" width="25.28515625" style="2" customWidth="1"/>
    <col min="5122" max="5122" width="126.28515625" style="2" customWidth="1"/>
    <col min="5123" max="5123" width="0" style="2" hidden="1" customWidth="1"/>
    <col min="5124" max="5124" width="27.5703125" style="2" customWidth="1"/>
    <col min="5125" max="5125" width="0" style="2" hidden="1" customWidth="1"/>
    <col min="5126" max="5126" width="16.5703125" style="2" customWidth="1"/>
    <col min="5127" max="5376" width="9.140625" style="2"/>
    <col min="5377" max="5377" width="25.28515625" style="2" customWidth="1"/>
    <col min="5378" max="5378" width="126.28515625" style="2" customWidth="1"/>
    <col min="5379" max="5379" width="0" style="2" hidden="1" customWidth="1"/>
    <col min="5380" max="5380" width="27.5703125" style="2" customWidth="1"/>
    <col min="5381" max="5381" width="0" style="2" hidden="1" customWidth="1"/>
    <col min="5382" max="5382" width="16.5703125" style="2" customWidth="1"/>
    <col min="5383" max="5632" width="9.140625" style="2"/>
    <col min="5633" max="5633" width="25.28515625" style="2" customWidth="1"/>
    <col min="5634" max="5634" width="126.28515625" style="2" customWidth="1"/>
    <col min="5635" max="5635" width="0" style="2" hidden="1" customWidth="1"/>
    <col min="5636" max="5636" width="27.5703125" style="2" customWidth="1"/>
    <col min="5637" max="5637" width="0" style="2" hidden="1" customWidth="1"/>
    <col min="5638" max="5638" width="16.5703125" style="2" customWidth="1"/>
    <col min="5639" max="5888" width="9.140625" style="2"/>
    <col min="5889" max="5889" width="25.28515625" style="2" customWidth="1"/>
    <col min="5890" max="5890" width="126.28515625" style="2" customWidth="1"/>
    <col min="5891" max="5891" width="0" style="2" hidden="1" customWidth="1"/>
    <col min="5892" max="5892" width="27.5703125" style="2" customWidth="1"/>
    <col min="5893" max="5893" width="0" style="2" hidden="1" customWidth="1"/>
    <col min="5894" max="5894" width="16.5703125" style="2" customWidth="1"/>
    <col min="5895" max="6144" width="9.140625" style="2"/>
    <col min="6145" max="6145" width="25.28515625" style="2" customWidth="1"/>
    <col min="6146" max="6146" width="126.28515625" style="2" customWidth="1"/>
    <col min="6147" max="6147" width="0" style="2" hidden="1" customWidth="1"/>
    <col min="6148" max="6148" width="27.5703125" style="2" customWidth="1"/>
    <col min="6149" max="6149" width="0" style="2" hidden="1" customWidth="1"/>
    <col min="6150" max="6150" width="16.5703125" style="2" customWidth="1"/>
    <col min="6151" max="6400" width="9.140625" style="2"/>
    <col min="6401" max="6401" width="25.28515625" style="2" customWidth="1"/>
    <col min="6402" max="6402" width="126.28515625" style="2" customWidth="1"/>
    <col min="6403" max="6403" width="0" style="2" hidden="1" customWidth="1"/>
    <col min="6404" max="6404" width="27.5703125" style="2" customWidth="1"/>
    <col min="6405" max="6405" width="0" style="2" hidden="1" customWidth="1"/>
    <col min="6406" max="6406" width="16.5703125" style="2" customWidth="1"/>
    <col min="6407" max="6656" width="9.140625" style="2"/>
    <col min="6657" max="6657" width="25.28515625" style="2" customWidth="1"/>
    <col min="6658" max="6658" width="126.28515625" style="2" customWidth="1"/>
    <col min="6659" max="6659" width="0" style="2" hidden="1" customWidth="1"/>
    <col min="6660" max="6660" width="27.5703125" style="2" customWidth="1"/>
    <col min="6661" max="6661" width="0" style="2" hidden="1" customWidth="1"/>
    <col min="6662" max="6662" width="16.5703125" style="2" customWidth="1"/>
    <col min="6663" max="6912" width="9.140625" style="2"/>
    <col min="6913" max="6913" width="25.28515625" style="2" customWidth="1"/>
    <col min="6914" max="6914" width="126.28515625" style="2" customWidth="1"/>
    <col min="6915" max="6915" width="0" style="2" hidden="1" customWidth="1"/>
    <col min="6916" max="6916" width="27.5703125" style="2" customWidth="1"/>
    <col min="6917" max="6917" width="0" style="2" hidden="1" customWidth="1"/>
    <col min="6918" max="6918" width="16.5703125" style="2" customWidth="1"/>
    <col min="6919" max="7168" width="9.140625" style="2"/>
    <col min="7169" max="7169" width="25.28515625" style="2" customWidth="1"/>
    <col min="7170" max="7170" width="126.28515625" style="2" customWidth="1"/>
    <col min="7171" max="7171" width="0" style="2" hidden="1" customWidth="1"/>
    <col min="7172" max="7172" width="27.5703125" style="2" customWidth="1"/>
    <col min="7173" max="7173" width="0" style="2" hidden="1" customWidth="1"/>
    <col min="7174" max="7174" width="16.5703125" style="2" customWidth="1"/>
    <col min="7175" max="7424" width="9.140625" style="2"/>
    <col min="7425" max="7425" width="25.28515625" style="2" customWidth="1"/>
    <col min="7426" max="7426" width="126.28515625" style="2" customWidth="1"/>
    <col min="7427" max="7427" width="0" style="2" hidden="1" customWidth="1"/>
    <col min="7428" max="7428" width="27.5703125" style="2" customWidth="1"/>
    <col min="7429" max="7429" width="0" style="2" hidden="1" customWidth="1"/>
    <col min="7430" max="7430" width="16.5703125" style="2" customWidth="1"/>
    <col min="7431" max="7680" width="9.140625" style="2"/>
    <col min="7681" max="7681" width="25.28515625" style="2" customWidth="1"/>
    <col min="7682" max="7682" width="126.28515625" style="2" customWidth="1"/>
    <col min="7683" max="7683" width="0" style="2" hidden="1" customWidth="1"/>
    <col min="7684" max="7684" width="27.5703125" style="2" customWidth="1"/>
    <col min="7685" max="7685" width="0" style="2" hidden="1" customWidth="1"/>
    <col min="7686" max="7686" width="16.5703125" style="2" customWidth="1"/>
    <col min="7687" max="7936" width="9.140625" style="2"/>
    <col min="7937" max="7937" width="25.28515625" style="2" customWidth="1"/>
    <col min="7938" max="7938" width="126.28515625" style="2" customWidth="1"/>
    <col min="7939" max="7939" width="0" style="2" hidden="1" customWidth="1"/>
    <col min="7940" max="7940" width="27.5703125" style="2" customWidth="1"/>
    <col min="7941" max="7941" width="0" style="2" hidden="1" customWidth="1"/>
    <col min="7942" max="7942" width="16.5703125" style="2" customWidth="1"/>
    <col min="7943" max="8192" width="9.140625" style="2"/>
    <col min="8193" max="8193" width="25.28515625" style="2" customWidth="1"/>
    <col min="8194" max="8194" width="126.28515625" style="2" customWidth="1"/>
    <col min="8195" max="8195" width="0" style="2" hidden="1" customWidth="1"/>
    <col min="8196" max="8196" width="27.5703125" style="2" customWidth="1"/>
    <col min="8197" max="8197" width="0" style="2" hidden="1" customWidth="1"/>
    <col min="8198" max="8198" width="16.5703125" style="2" customWidth="1"/>
    <col min="8199" max="8448" width="9.140625" style="2"/>
    <col min="8449" max="8449" width="25.28515625" style="2" customWidth="1"/>
    <col min="8450" max="8450" width="126.28515625" style="2" customWidth="1"/>
    <col min="8451" max="8451" width="0" style="2" hidden="1" customWidth="1"/>
    <col min="8452" max="8452" width="27.5703125" style="2" customWidth="1"/>
    <col min="8453" max="8453" width="0" style="2" hidden="1" customWidth="1"/>
    <col min="8454" max="8454" width="16.5703125" style="2" customWidth="1"/>
    <col min="8455" max="8704" width="9.140625" style="2"/>
    <col min="8705" max="8705" width="25.28515625" style="2" customWidth="1"/>
    <col min="8706" max="8706" width="126.28515625" style="2" customWidth="1"/>
    <col min="8707" max="8707" width="0" style="2" hidden="1" customWidth="1"/>
    <col min="8708" max="8708" width="27.5703125" style="2" customWidth="1"/>
    <col min="8709" max="8709" width="0" style="2" hidden="1" customWidth="1"/>
    <col min="8710" max="8710" width="16.5703125" style="2" customWidth="1"/>
    <col min="8711" max="8960" width="9.140625" style="2"/>
    <col min="8961" max="8961" width="25.28515625" style="2" customWidth="1"/>
    <col min="8962" max="8962" width="126.28515625" style="2" customWidth="1"/>
    <col min="8963" max="8963" width="0" style="2" hidden="1" customWidth="1"/>
    <col min="8964" max="8964" width="27.5703125" style="2" customWidth="1"/>
    <col min="8965" max="8965" width="0" style="2" hidden="1" customWidth="1"/>
    <col min="8966" max="8966" width="16.5703125" style="2" customWidth="1"/>
    <col min="8967" max="9216" width="9.140625" style="2"/>
    <col min="9217" max="9217" width="25.28515625" style="2" customWidth="1"/>
    <col min="9218" max="9218" width="126.28515625" style="2" customWidth="1"/>
    <col min="9219" max="9219" width="0" style="2" hidden="1" customWidth="1"/>
    <col min="9220" max="9220" width="27.5703125" style="2" customWidth="1"/>
    <col min="9221" max="9221" width="0" style="2" hidden="1" customWidth="1"/>
    <col min="9222" max="9222" width="16.5703125" style="2" customWidth="1"/>
    <col min="9223" max="9472" width="9.140625" style="2"/>
    <col min="9473" max="9473" width="25.28515625" style="2" customWidth="1"/>
    <col min="9474" max="9474" width="126.28515625" style="2" customWidth="1"/>
    <col min="9475" max="9475" width="0" style="2" hidden="1" customWidth="1"/>
    <col min="9476" max="9476" width="27.5703125" style="2" customWidth="1"/>
    <col min="9477" max="9477" width="0" style="2" hidden="1" customWidth="1"/>
    <col min="9478" max="9478" width="16.5703125" style="2" customWidth="1"/>
    <col min="9479" max="9728" width="9.140625" style="2"/>
    <col min="9729" max="9729" width="25.28515625" style="2" customWidth="1"/>
    <col min="9730" max="9730" width="126.28515625" style="2" customWidth="1"/>
    <col min="9731" max="9731" width="0" style="2" hidden="1" customWidth="1"/>
    <col min="9732" max="9732" width="27.5703125" style="2" customWidth="1"/>
    <col min="9733" max="9733" width="0" style="2" hidden="1" customWidth="1"/>
    <col min="9734" max="9734" width="16.5703125" style="2" customWidth="1"/>
    <col min="9735" max="9984" width="9.140625" style="2"/>
    <col min="9985" max="9985" width="25.28515625" style="2" customWidth="1"/>
    <col min="9986" max="9986" width="126.28515625" style="2" customWidth="1"/>
    <col min="9987" max="9987" width="0" style="2" hidden="1" customWidth="1"/>
    <col min="9988" max="9988" width="27.5703125" style="2" customWidth="1"/>
    <col min="9989" max="9989" width="0" style="2" hidden="1" customWidth="1"/>
    <col min="9990" max="9990" width="16.5703125" style="2" customWidth="1"/>
    <col min="9991" max="10240" width="9.140625" style="2"/>
    <col min="10241" max="10241" width="25.28515625" style="2" customWidth="1"/>
    <col min="10242" max="10242" width="126.28515625" style="2" customWidth="1"/>
    <col min="10243" max="10243" width="0" style="2" hidden="1" customWidth="1"/>
    <col min="10244" max="10244" width="27.5703125" style="2" customWidth="1"/>
    <col min="10245" max="10245" width="0" style="2" hidden="1" customWidth="1"/>
    <col min="10246" max="10246" width="16.5703125" style="2" customWidth="1"/>
    <col min="10247" max="10496" width="9.140625" style="2"/>
    <col min="10497" max="10497" width="25.28515625" style="2" customWidth="1"/>
    <col min="10498" max="10498" width="126.28515625" style="2" customWidth="1"/>
    <col min="10499" max="10499" width="0" style="2" hidden="1" customWidth="1"/>
    <col min="10500" max="10500" width="27.5703125" style="2" customWidth="1"/>
    <col min="10501" max="10501" width="0" style="2" hidden="1" customWidth="1"/>
    <col min="10502" max="10502" width="16.5703125" style="2" customWidth="1"/>
    <col min="10503" max="10752" width="9.140625" style="2"/>
    <col min="10753" max="10753" width="25.28515625" style="2" customWidth="1"/>
    <col min="10754" max="10754" width="126.28515625" style="2" customWidth="1"/>
    <col min="10755" max="10755" width="0" style="2" hidden="1" customWidth="1"/>
    <col min="10756" max="10756" width="27.5703125" style="2" customWidth="1"/>
    <col min="10757" max="10757" width="0" style="2" hidden="1" customWidth="1"/>
    <col min="10758" max="10758" width="16.5703125" style="2" customWidth="1"/>
    <col min="10759" max="11008" width="9.140625" style="2"/>
    <col min="11009" max="11009" width="25.28515625" style="2" customWidth="1"/>
    <col min="11010" max="11010" width="126.28515625" style="2" customWidth="1"/>
    <col min="11011" max="11011" width="0" style="2" hidden="1" customWidth="1"/>
    <col min="11012" max="11012" width="27.5703125" style="2" customWidth="1"/>
    <col min="11013" max="11013" width="0" style="2" hidden="1" customWidth="1"/>
    <col min="11014" max="11014" width="16.5703125" style="2" customWidth="1"/>
    <col min="11015" max="11264" width="9.140625" style="2"/>
    <col min="11265" max="11265" width="25.28515625" style="2" customWidth="1"/>
    <col min="11266" max="11266" width="126.28515625" style="2" customWidth="1"/>
    <col min="11267" max="11267" width="0" style="2" hidden="1" customWidth="1"/>
    <col min="11268" max="11268" width="27.5703125" style="2" customWidth="1"/>
    <col min="11269" max="11269" width="0" style="2" hidden="1" customWidth="1"/>
    <col min="11270" max="11270" width="16.5703125" style="2" customWidth="1"/>
    <col min="11271" max="11520" width="9.140625" style="2"/>
    <col min="11521" max="11521" width="25.28515625" style="2" customWidth="1"/>
    <col min="11522" max="11522" width="126.28515625" style="2" customWidth="1"/>
    <col min="11523" max="11523" width="0" style="2" hidden="1" customWidth="1"/>
    <col min="11524" max="11524" width="27.5703125" style="2" customWidth="1"/>
    <col min="11525" max="11525" width="0" style="2" hidden="1" customWidth="1"/>
    <col min="11526" max="11526" width="16.5703125" style="2" customWidth="1"/>
    <col min="11527" max="11776" width="9.140625" style="2"/>
    <col min="11777" max="11777" width="25.28515625" style="2" customWidth="1"/>
    <col min="11778" max="11778" width="126.28515625" style="2" customWidth="1"/>
    <col min="11779" max="11779" width="0" style="2" hidden="1" customWidth="1"/>
    <col min="11780" max="11780" width="27.5703125" style="2" customWidth="1"/>
    <col min="11781" max="11781" width="0" style="2" hidden="1" customWidth="1"/>
    <col min="11782" max="11782" width="16.5703125" style="2" customWidth="1"/>
    <col min="11783" max="12032" width="9.140625" style="2"/>
    <col min="12033" max="12033" width="25.28515625" style="2" customWidth="1"/>
    <col min="12034" max="12034" width="126.28515625" style="2" customWidth="1"/>
    <col min="12035" max="12035" width="0" style="2" hidden="1" customWidth="1"/>
    <col min="12036" max="12036" width="27.5703125" style="2" customWidth="1"/>
    <col min="12037" max="12037" width="0" style="2" hidden="1" customWidth="1"/>
    <col min="12038" max="12038" width="16.5703125" style="2" customWidth="1"/>
    <col min="12039" max="12288" width="9.140625" style="2"/>
    <col min="12289" max="12289" width="25.28515625" style="2" customWidth="1"/>
    <col min="12290" max="12290" width="126.28515625" style="2" customWidth="1"/>
    <col min="12291" max="12291" width="0" style="2" hidden="1" customWidth="1"/>
    <col min="12292" max="12292" width="27.5703125" style="2" customWidth="1"/>
    <col min="12293" max="12293" width="0" style="2" hidden="1" customWidth="1"/>
    <col min="12294" max="12294" width="16.5703125" style="2" customWidth="1"/>
    <col min="12295" max="12544" width="9.140625" style="2"/>
    <col min="12545" max="12545" width="25.28515625" style="2" customWidth="1"/>
    <col min="12546" max="12546" width="126.28515625" style="2" customWidth="1"/>
    <col min="12547" max="12547" width="0" style="2" hidden="1" customWidth="1"/>
    <col min="12548" max="12548" width="27.5703125" style="2" customWidth="1"/>
    <col min="12549" max="12549" width="0" style="2" hidden="1" customWidth="1"/>
    <col min="12550" max="12550" width="16.5703125" style="2" customWidth="1"/>
    <col min="12551" max="12800" width="9.140625" style="2"/>
    <col min="12801" max="12801" width="25.28515625" style="2" customWidth="1"/>
    <col min="12802" max="12802" width="126.28515625" style="2" customWidth="1"/>
    <col min="12803" max="12803" width="0" style="2" hidden="1" customWidth="1"/>
    <col min="12804" max="12804" width="27.5703125" style="2" customWidth="1"/>
    <col min="12805" max="12805" width="0" style="2" hidden="1" customWidth="1"/>
    <col min="12806" max="12806" width="16.5703125" style="2" customWidth="1"/>
    <col min="12807" max="13056" width="9.140625" style="2"/>
    <col min="13057" max="13057" width="25.28515625" style="2" customWidth="1"/>
    <col min="13058" max="13058" width="126.28515625" style="2" customWidth="1"/>
    <col min="13059" max="13059" width="0" style="2" hidden="1" customWidth="1"/>
    <col min="13060" max="13060" width="27.5703125" style="2" customWidth="1"/>
    <col min="13061" max="13061" width="0" style="2" hidden="1" customWidth="1"/>
    <col min="13062" max="13062" width="16.5703125" style="2" customWidth="1"/>
    <col min="13063" max="13312" width="9.140625" style="2"/>
    <col min="13313" max="13313" width="25.28515625" style="2" customWidth="1"/>
    <col min="13314" max="13314" width="126.28515625" style="2" customWidth="1"/>
    <col min="13315" max="13315" width="0" style="2" hidden="1" customWidth="1"/>
    <col min="13316" max="13316" width="27.5703125" style="2" customWidth="1"/>
    <col min="13317" max="13317" width="0" style="2" hidden="1" customWidth="1"/>
    <col min="13318" max="13318" width="16.5703125" style="2" customWidth="1"/>
    <col min="13319" max="13568" width="9.140625" style="2"/>
    <col min="13569" max="13569" width="25.28515625" style="2" customWidth="1"/>
    <col min="13570" max="13570" width="126.28515625" style="2" customWidth="1"/>
    <col min="13571" max="13571" width="0" style="2" hidden="1" customWidth="1"/>
    <col min="13572" max="13572" width="27.5703125" style="2" customWidth="1"/>
    <col min="13573" max="13573" width="0" style="2" hidden="1" customWidth="1"/>
    <col min="13574" max="13574" width="16.5703125" style="2" customWidth="1"/>
    <col min="13575" max="13824" width="9.140625" style="2"/>
    <col min="13825" max="13825" width="25.28515625" style="2" customWidth="1"/>
    <col min="13826" max="13826" width="126.28515625" style="2" customWidth="1"/>
    <col min="13827" max="13827" width="0" style="2" hidden="1" customWidth="1"/>
    <col min="13828" max="13828" width="27.5703125" style="2" customWidth="1"/>
    <col min="13829" max="13829" width="0" style="2" hidden="1" customWidth="1"/>
    <col min="13830" max="13830" width="16.5703125" style="2" customWidth="1"/>
    <col min="13831" max="14080" width="9.140625" style="2"/>
    <col min="14081" max="14081" width="25.28515625" style="2" customWidth="1"/>
    <col min="14082" max="14082" width="126.28515625" style="2" customWidth="1"/>
    <col min="14083" max="14083" width="0" style="2" hidden="1" customWidth="1"/>
    <col min="14084" max="14084" width="27.5703125" style="2" customWidth="1"/>
    <col min="14085" max="14085" width="0" style="2" hidden="1" customWidth="1"/>
    <col min="14086" max="14086" width="16.5703125" style="2" customWidth="1"/>
    <col min="14087" max="14336" width="9.140625" style="2"/>
    <col min="14337" max="14337" width="25.28515625" style="2" customWidth="1"/>
    <col min="14338" max="14338" width="126.28515625" style="2" customWidth="1"/>
    <col min="14339" max="14339" width="0" style="2" hidden="1" customWidth="1"/>
    <col min="14340" max="14340" width="27.5703125" style="2" customWidth="1"/>
    <col min="14341" max="14341" width="0" style="2" hidden="1" customWidth="1"/>
    <col min="14342" max="14342" width="16.5703125" style="2" customWidth="1"/>
    <col min="14343" max="14592" width="9.140625" style="2"/>
    <col min="14593" max="14593" width="25.28515625" style="2" customWidth="1"/>
    <col min="14594" max="14594" width="126.28515625" style="2" customWidth="1"/>
    <col min="14595" max="14595" width="0" style="2" hidden="1" customWidth="1"/>
    <col min="14596" max="14596" width="27.5703125" style="2" customWidth="1"/>
    <col min="14597" max="14597" width="0" style="2" hidden="1" customWidth="1"/>
    <col min="14598" max="14598" width="16.5703125" style="2" customWidth="1"/>
    <col min="14599" max="14848" width="9.140625" style="2"/>
    <col min="14849" max="14849" width="25.28515625" style="2" customWidth="1"/>
    <col min="14850" max="14850" width="126.28515625" style="2" customWidth="1"/>
    <col min="14851" max="14851" width="0" style="2" hidden="1" customWidth="1"/>
    <col min="14852" max="14852" width="27.5703125" style="2" customWidth="1"/>
    <col min="14853" max="14853" width="0" style="2" hidden="1" customWidth="1"/>
    <col min="14854" max="14854" width="16.5703125" style="2" customWidth="1"/>
    <col min="14855" max="15104" width="9.140625" style="2"/>
    <col min="15105" max="15105" width="25.28515625" style="2" customWidth="1"/>
    <col min="15106" max="15106" width="126.28515625" style="2" customWidth="1"/>
    <col min="15107" max="15107" width="0" style="2" hidden="1" customWidth="1"/>
    <col min="15108" max="15108" width="27.5703125" style="2" customWidth="1"/>
    <col min="15109" max="15109" width="0" style="2" hidden="1" customWidth="1"/>
    <col min="15110" max="15110" width="16.5703125" style="2" customWidth="1"/>
    <col min="15111" max="15360" width="9.140625" style="2"/>
    <col min="15361" max="15361" width="25.28515625" style="2" customWidth="1"/>
    <col min="15362" max="15362" width="126.28515625" style="2" customWidth="1"/>
    <col min="15363" max="15363" width="0" style="2" hidden="1" customWidth="1"/>
    <col min="15364" max="15364" width="27.5703125" style="2" customWidth="1"/>
    <col min="15365" max="15365" width="0" style="2" hidden="1" customWidth="1"/>
    <col min="15366" max="15366" width="16.5703125" style="2" customWidth="1"/>
    <col min="15367" max="15616" width="9.140625" style="2"/>
    <col min="15617" max="15617" width="25.28515625" style="2" customWidth="1"/>
    <col min="15618" max="15618" width="126.28515625" style="2" customWidth="1"/>
    <col min="15619" max="15619" width="0" style="2" hidden="1" customWidth="1"/>
    <col min="15620" max="15620" width="27.5703125" style="2" customWidth="1"/>
    <col min="15621" max="15621" width="0" style="2" hidden="1" customWidth="1"/>
    <col min="15622" max="15622" width="16.5703125" style="2" customWidth="1"/>
    <col min="15623" max="15872" width="9.140625" style="2"/>
    <col min="15873" max="15873" width="25.28515625" style="2" customWidth="1"/>
    <col min="15874" max="15874" width="126.28515625" style="2" customWidth="1"/>
    <col min="15875" max="15875" width="0" style="2" hidden="1" customWidth="1"/>
    <col min="15876" max="15876" width="27.5703125" style="2" customWidth="1"/>
    <col min="15877" max="15877" width="0" style="2" hidden="1" customWidth="1"/>
    <col min="15878" max="15878" width="16.5703125" style="2" customWidth="1"/>
    <col min="15879" max="16128" width="9.140625" style="2"/>
    <col min="16129" max="16129" width="25.28515625" style="2" customWidth="1"/>
    <col min="16130" max="16130" width="126.28515625" style="2" customWidth="1"/>
    <col min="16131" max="16131" width="0" style="2" hidden="1" customWidth="1"/>
    <col min="16132" max="16132" width="27.5703125" style="2" customWidth="1"/>
    <col min="16133" max="16133" width="0" style="2" hidden="1" customWidth="1"/>
    <col min="16134" max="16134" width="16.5703125" style="2" customWidth="1"/>
    <col min="16135" max="16384" width="9.140625" style="2"/>
  </cols>
  <sheetData>
    <row r="1" spans="1:5" ht="27.75" customHeight="1">
      <c r="A1" s="1"/>
      <c r="B1" s="165" t="s">
        <v>523</v>
      </c>
      <c r="C1" s="165"/>
      <c r="D1" s="165"/>
    </row>
    <row r="2" spans="1:5" ht="44.25" customHeight="1">
      <c r="A2" s="4"/>
      <c r="B2" s="166" t="s">
        <v>519</v>
      </c>
      <c r="C2" s="166"/>
      <c r="D2" s="166"/>
    </row>
    <row r="3" spans="1:5" ht="39" customHeight="1">
      <c r="A3" s="4"/>
      <c r="B3" s="167" t="s">
        <v>499</v>
      </c>
      <c r="C3" s="167"/>
      <c r="D3" s="167"/>
    </row>
    <row r="4" spans="1:5" ht="45.75" customHeight="1">
      <c r="A4" s="4"/>
      <c r="B4" s="161" t="s">
        <v>500</v>
      </c>
      <c r="C4" s="161"/>
      <c r="D4" s="161"/>
    </row>
    <row r="5" spans="1:5" ht="33" customHeight="1">
      <c r="A5" s="4"/>
      <c r="B5" s="9" t="s">
        <v>489</v>
      </c>
      <c r="D5" s="7"/>
    </row>
    <row r="6" spans="1:5" ht="33" customHeight="1">
      <c r="B6" s="12" t="s">
        <v>490</v>
      </c>
      <c r="D6" s="7"/>
    </row>
    <row r="7" spans="1:5" ht="32.25" customHeight="1">
      <c r="A7" s="172" t="s">
        <v>520</v>
      </c>
      <c r="B7" s="172"/>
      <c r="C7" s="172"/>
      <c r="D7" s="172"/>
    </row>
    <row r="8" spans="1:5" ht="22.5" customHeight="1">
      <c r="A8" s="93"/>
      <c r="B8" s="17" t="s">
        <v>501</v>
      </c>
      <c r="C8" s="93"/>
      <c r="D8" s="94"/>
    </row>
    <row r="9" spans="1:5" ht="45" customHeight="1">
      <c r="A9" s="93"/>
      <c r="B9" s="17"/>
      <c r="C9" s="93"/>
      <c r="D9" s="94"/>
    </row>
    <row r="10" spans="1:5" ht="37.5" customHeight="1">
      <c r="A10" s="95" t="s">
        <v>422</v>
      </c>
      <c r="B10" s="168" t="s">
        <v>423</v>
      </c>
      <c r="C10" s="168"/>
      <c r="D10" s="96" t="s">
        <v>502</v>
      </c>
      <c r="E10" s="96" t="s">
        <v>344</v>
      </c>
    </row>
    <row r="11" spans="1:5" s="98" customFormat="1" ht="68.25" customHeight="1">
      <c r="A11" s="169" t="s">
        <v>503</v>
      </c>
      <c r="B11" s="170"/>
      <c r="C11" s="170"/>
      <c r="D11" s="171"/>
      <c r="E11" s="97"/>
    </row>
    <row r="12" spans="1:5" s="35" customFormat="1" ht="74.25" customHeight="1">
      <c r="A12" s="99" t="s">
        <v>345</v>
      </c>
      <c r="B12" s="100" t="s">
        <v>409</v>
      </c>
      <c r="C12" s="101" t="s">
        <v>346</v>
      </c>
      <c r="D12" s="102">
        <v>500</v>
      </c>
      <c r="E12" s="30">
        <v>470</v>
      </c>
    </row>
    <row r="13" spans="1:5" s="35" customFormat="1" ht="69" customHeight="1">
      <c r="A13" s="99" t="s">
        <v>347</v>
      </c>
      <c r="B13" s="100" t="s">
        <v>541</v>
      </c>
      <c r="C13" s="101" t="s">
        <v>348</v>
      </c>
      <c r="D13" s="102">
        <v>400</v>
      </c>
      <c r="E13" s="30">
        <v>225</v>
      </c>
    </row>
    <row r="14" spans="1:5" s="35" customFormat="1" ht="44.25" customHeight="1">
      <c r="A14" s="99" t="s">
        <v>349</v>
      </c>
      <c r="B14" s="100" t="s">
        <v>408</v>
      </c>
      <c r="C14" s="103"/>
      <c r="D14" s="102">
        <v>350</v>
      </c>
      <c r="E14" s="30"/>
    </row>
    <row r="15" spans="1:5" s="35" customFormat="1" ht="40.5" customHeight="1">
      <c r="A15" s="99" t="s">
        <v>350</v>
      </c>
      <c r="B15" s="100" t="s">
        <v>525</v>
      </c>
      <c r="C15" s="103"/>
      <c r="D15" s="102">
        <v>200</v>
      </c>
      <c r="E15" s="30">
        <v>490</v>
      </c>
    </row>
    <row r="16" spans="1:5" s="35" customFormat="1" ht="52.5" customHeight="1">
      <c r="A16" s="99" t="s">
        <v>351</v>
      </c>
      <c r="B16" s="100" t="s">
        <v>526</v>
      </c>
      <c r="C16" s="103"/>
      <c r="D16" s="102">
        <v>700</v>
      </c>
      <c r="E16" s="30">
        <v>580</v>
      </c>
    </row>
    <row r="17" spans="1:5" s="35" customFormat="1" ht="409.5" hidden="1" customHeight="1">
      <c r="A17" s="104" t="s">
        <v>352</v>
      </c>
      <c r="B17" s="105"/>
      <c r="C17" s="100" t="s">
        <v>353</v>
      </c>
      <c r="D17" s="106">
        <v>150</v>
      </c>
      <c r="E17" s="30"/>
    </row>
    <row r="18" spans="1:5" s="35" customFormat="1" ht="405" hidden="1" customHeight="1">
      <c r="A18" s="107"/>
      <c r="B18" s="105"/>
      <c r="C18" s="100" t="s">
        <v>354</v>
      </c>
      <c r="D18" s="30">
        <v>650</v>
      </c>
      <c r="E18" s="30"/>
    </row>
    <row r="19" spans="1:5" s="35" customFormat="1" ht="382.5" hidden="1" customHeight="1">
      <c r="A19" s="107"/>
      <c r="B19" s="105"/>
      <c r="C19" s="100" t="s">
        <v>355</v>
      </c>
      <c r="D19" s="30">
        <v>850</v>
      </c>
      <c r="E19" s="30"/>
    </row>
    <row r="20" spans="1:5" s="35" customFormat="1" ht="405" hidden="1" customHeight="1">
      <c r="A20" s="107"/>
      <c r="B20" s="105"/>
      <c r="C20" s="100" t="s">
        <v>356</v>
      </c>
      <c r="D20" s="30">
        <v>1020</v>
      </c>
      <c r="E20" s="30"/>
    </row>
    <row r="21" spans="1:5" s="35" customFormat="1" ht="409.5" hidden="1" customHeight="1">
      <c r="A21" s="107"/>
      <c r="B21" s="105"/>
      <c r="C21" s="100" t="s">
        <v>357</v>
      </c>
      <c r="D21" s="108"/>
      <c r="E21" s="30"/>
    </row>
    <row r="22" spans="1:5" s="35" customFormat="1" ht="405" hidden="1" customHeight="1">
      <c r="A22" s="107"/>
      <c r="B22" s="105"/>
      <c r="C22" s="100" t="s">
        <v>354</v>
      </c>
      <c r="D22" s="30">
        <v>630</v>
      </c>
      <c r="E22" s="30"/>
    </row>
    <row r="23" spans="1:5" s="35" customFormat="1" ht="382.5" hidden="1" customHeight="1">
      <c r="A23" s="107"/>
      <c r="B23" s="105"/>
      <c r="C23" s="100" t="s">
        <v>355</v>
      </c>
      <c r="D23" s="30">
        <v>800</v>
      </c>
      <c r="E23" s="30"/>
    </row>
    <row r="24" spans="1:5" s="35" customFormat="1" ht="405" hidden="1" customHeight="1">
      <c r="A24" s="107"/>
      <c r="B24" s="105"/>
      <c r="C24" s="100" t="s">
        <v>356</v>
      </c>
      <c r="D24" s="30">
        <v>970</v>
      </c>
      <c r="E24" s="30"/>
    </row>
    <row r="25" spans="1:5" s="35" customFormat="1" ht="409.5" hidden="1" customHeight="1">
      <c r="A25" s="107"/>
      <c r="B25" s="105"/>
      <c r="C25" s="100" t="s">
        <v>358</v>
      </c>
      <c r="D25" s="30">
        <v>630</v>
      </c>
      <c r="E25" s="30"/>
    </row>
    <row r="26" spans="1:5" s="35" customFormat="1" ht="409.5" hidden="1" customHeight="1">
      <c r="A26" s="107"/>
      <c r="B26" s="105"/>
      <c r="C26" s="101" t="s">
        <v>359</v>
      </c>
      <c r="D26" s="108"/>
      <c r="E26" s="30"/>
    </row>
    <row r="27" spans="1:5" s="35" customFormat="1" ht="409.5" hidden="1" customHeight="1">
      <c r="A27" s="107"/>
      <c r="B27" s="105"/>
      <c r="C27" s="100" t="s">
        <v>360</v>
      </c>
      <c r="D27" s="30">
        <v>350</v>
      </c>
      <c r="E27" s="30"/>
    </row>
    <row r="28" spans="1:5" s="35" customFormat="1" ht="409.5" hidden="1" customHeight="1">
      <c r="A28" s="107"/>
      <c r="B28" s="105"/>
      <c r="C28" s="100" t="s">
        <v>361</v>
      </c>
      <c r="D28" s="30">
        <v>744.8</v>
      </c>
      <c r="E28" s="30"/>
    </row>
    <row r="29" spans="1:5" s="35" customFormat="1" ht="409.5" hidden="1" customHeight="1">
      <c r="A29" s="107"/>
      <c r="B29" s="105"/>
      <c r="C29" s="100" t="s">
        <v>362</v>
      </c>
      <c r="D29" s="30">
        <v>800</v>
      </c>
      <c r="E29" s="30"/>
    </row>
    <row r="30" spans="1:5" s="35" customFormat="1" ht="409.5" hidden="1" customHeight="1">
      <c r="A30" s="107"/>
      <c r="B30" s="105"/>
      <c r="C30" s="100" t="s">
        <v>363</v>
      </c>
      <c r="D30" s="108"/>
      <c r="E30" s="30"/>
    </row>
    <row r="31" spans="1:5" s="35" customFormat="1" ht="405" hidden="1" customHeight="1">
      <c r="A31" s="107"/>
      <c r="B31" s="105"/>
      <c r="C31" s="100" t="s">
        <v>364</v>
      </c>
      <c r="D31" s="102"/>
      <c r="E31" s="30"/>
    </row>
    <row r="32" spans="1:5" s="35" customFormat="1" ht="409.5" hidden="1" customHeight="1">
      <c r="A32" s="107"/>
      <c r="B32" s="105"/>
      <c r="C32" s="100" t="s">
        <v>361</v>
      </c>
      <c r="D32" s="30">
        <v>520</v>
      </c>
      <c r="E32" s="30"/>
    </row>
    <row r="33" spans="1:5" s="35" customFormat="1" ht="409.5" hidden="1" customHeight="1">
      <c r="A33" s="107"/>
      <c r="B33" s="105"/>
      <c r="C33" s="100" t="s">
        <v>362</v>
      </c>
      <c r="D33" s="30">
        <v>970</v>
      </c>
      <c r="E33" s="30"/>
    </row>
    <row r="34" spans="1:5" s="35" customFormat="1" ht="409.5" hidden="1" customHeight="1">
      <c r="A34" s="107"/>
      <c r="B34" s="105"/>
      <c r="C34" s="100" t="s">
        <v>365</v>
      </c>
      <c r="D34" s="30">
        <v>1020</v>
      </c>
      <c r="E34" s="30"/>
    </row>
    <row r="35" spans="1:5" s="35" customFormat="1" ht="409.5" hidden="1" customHeight="1">
      <c r="A35" s="107"/>
      <c r="B35" s="105"/>
      <c r="C35" s="100" t="s">
        <v>366</v>
      </c>
      <c r="D35" s="108"/>
      <c r="E35" s="30"/>
    </row>
    <row r="36" spans="1:5" s="35" customFormat="1" ht="409.5" hidden="1" customHeight="1">
      <c r="A36" s="107"/>
      <c r="B36" s="105"/>
      <c r="C36" s="100" t="s">
        <v>361</v>
      </c>
      <c r="D36" s="30">
        <v>580</v>
      </c>
      <c r="E36" s="30"/>
    </row>
    <row r="37" spans="1:5" s="35" customFormat="1" ht="409.5" hidden="1" customHeight="1">
      <c r="A37" s="107"/>
      <c r="B37" s="105"/>
      <c r="C37" s="100" t="s">
        <v>362</v>
      </c>
      <c r="D37" s="30">
        <v>1150</v>
      </c>
      <c r="E37" s="30"/>
    </row>
    <row r="38" spans="1:5" s="35" customFormat="1" ht="409.5" hidden="1" customHeight="1">
      <c r="A38" s="107"/>
      <c r="B38" s="105"/>
      <c r="C38" s="100" t="s">
        <v>365</v>
      </c>
      <c r="D38" s="30">
        <v>1350</v>
      </c>
      <c r="E38" s="30"/>
    </row>
    <row r="39" spans="1:5" s="35" customFormat="1" ht="68.25" customHeight="1">
      <c r="A39" s="99" t="s">
        <v>367</v>
      </c>
      <c r="B39" s="100" t="s">
        <v>527</v>
      </c>
      <c r="C39" s="101" t="s">
        <v>368</v>
      </c>
      <c r="D39" s="102">
        <v>150</v>
      </c>
      <c r="E39" s="30"/>
    </row>
    <row r="40" spans="1:5" s="35" customFormat="1" ht="38.25" customHeight="1">
      <c r="A40" s="109"/>
      <c r="B40" s="110" t="s">
        <v>506</v>
      </c>
      <c r="C40" s="103"/>
      <c r="D40" s="102"/>
      <c r="E40" s="30"/>
    </row>
    <row r="41" spans="1:5" s="35" customFormat="1" ht="63" customHeight="1">
      <c r="A41" s="100" t="s">
        <v>369</v>
      </c>
      <c r="B41" s="100" t="s">
        <v>528</v>
      </c>
      <c r="C41" s="100"/>
      <c r="D41" s="100">
        <v>1100</v>
      </c>
      <c r="E41" s="30">
        <v>465</v>
      </c>
    </row>
    <row r="42" spans="1:5" s="35" customFormat="1" ht="79.5" customHeight="1">
      <c r="A42" s="100" t="s">
        <v>370</v>
      </c>
      <c r="B42" s="100" t="s">
        <v>529</v>
      </c>
      <c r="C42" s="100"/>
      <c r="D42" s="100">
        <v>1300</v>
      </c>
      <c r="E42" s="30">
        <v>650</v>
      </c>
    </row>
    <row r="43" spans="1:5" s="35" customFormat="1" ht="22.5" hidden="1" customHeight="1">
      <c r="A43" s="100"/>
      <c r="B43" s="100" t="s">
        <v>371</v>
      </c>
      <c r="C43" s="100"/>
      <c r="D43" s="100">
        <v>150</v>
      </c>
      <c r="E43" s="30"/>
    </row>
    <row r="44" spans="1:5" s="111" customFormat="1" ht="75.75" customHeight="1">
      <c r="A44" s="100" t="s">
        <v>372</v>
      </c>
      <c r="B44" s="100" t="s">
        <v>530</v>
      </c>
      <c r="C44" s="100" t="s">
        <v>373</v>
      </c>
      <c r="D44" s="100">
        <v>150</v>
      </c>
      <c r="E44" s="30"/>
    </row>
    <row r="45" spans="1:5" s="111" customFormat="1" ht="63" customHeight="1">
      <c r="A45" s="112"/>
      <c r="B45" s="110" t="s">
        <v>507</v>
      </c>
      <c r="C45" s="43"/>
      <c r="D45" s="30"/>
      <c r="E45" s="30">
        <v>740</v>
      </c>
    </row>
    <row r="46" spans="1:5" s="111" customFormat="1" ht="59.25" customHeight="1">
      <c r="A46" s="100" t="s">
        <v>374</v>
      </c>
      <c r="B46" s="100" t="s">
        <v>531</v>
      </c>
      <c r="C46" s="43"/>
      <c r="D46" s="30">
        <v>150</v>
      </c>
      <c r="E46" s="30">
        <v>1100</v>
      </c>
    </row>
    <row r="47" spans="1:5" s="111" customFormat="1" ht="409.5" hidden="1" customHeight="1">
      <c r="A47" s="100"/>
      <c r="B47" s="100" t="s">
        <v>375</v>
      </c>
      <c r="C47" s="100" t="s">
        <v>376</v>
      </c>
      <c r="D47" s="30">
        <v>150</v>
      </c>
      <c r="E47" s="30"/>
    </row>
    <row r="48" spans="1:5" s="35" customFormat="1" ht="98.25" customHeight="1">
      <c r="A48" s="100" t="s">
        <v>377</v>
      </c>
      <c r="B48" s="100" t="s">
        <v>532</v>
      </c>
      <c r="C48" s="101" t="s">
        <v>378</v>
      </c>
      <c r="D48" s="30">
        <v>150</v>
      </c>
      <c r="E48" s="30">
        <v>270</v>
      </c>
    </row>
    <row r="49" spans="1:5" s="35" customFormat="1" ht="409.5" hidden="1" customHeight="1">
      <c r="A49" s="100"/>
      <c r="B49" s="100" t="s">
        <v>379</v>
      </c>
      <c r="C49" s="100" t="s">
        <v>380</v>
      </c>
      <c r="D49" s="30">
        <v>250</v>
      </c>
      <c r="E49" s="30"/>
    </row>
    <row r="50" spans="1:5" s="35" customFormat="1" ht="405" hidden="1" customHeight="1">
      <c r="A50" s="100"/>
      <c r="B50" s="100" t="s">
        <v>381</v>
      </c>
      <c r="C50" s="100" t="s">
        <v>382</v>
      </c>
      <c r="D50" s="30">
        <v>320</v>
      </c>
      <c r="E50" s="30"/>
    </row>
    <row r="51" spans="1:5" s="35" customFormat="1" ht="409.5" hidden="1" customHeight="1">
      <c r="A51" s="100"/>
      <c r="B51" s="100" t="s">
        <v>383</v>
      </c>
      <c r="C51" s="100" t="s">
        <v>384</v>
      </c>
      <c r="D51" s="30"/>
      <c r="E51" s="30"/>
    </row>
    <row r="52" spans="1:5" s="35" customFormat="1" ht="409.5" hidden="1" customHeight="1">
      <c r="A52" s="100"/>
      <c r="B52" s="100" t="s">
        <v>385</v>
      </c>
      <c r="C52" s="101" t="s">
        <v>386</v>
      </c>
      <c r="D52" s="30">
        <v>220</v>
      </c>
      <c r="E52" s="30"/>
    </row>
    <row r="53" spans="1:5" s="35" customFormat="1" ht="292.5" hidden="1" customHeight="1">
      <c r="A53" s="100"/>
      <c r="B53" s="100" t="s">
        <v>387</v>
      </c>
      <c r="C53" s="100" t="s">
        <v>388</v>
      </c>
      <c r="D53" s="30">
        <v>270</v>
      </c>
      <c r="E53" s="30"/>
    </row>
    <row r="54" spans="1:5" s="35" customFormat="1" ht="225" hidden="1" customHeight="1">
      <c r="A54" s="100"/>
      <c r="B54" s="100" t="s">
        <v>389</v>
      </c>
      <c r="C54" s="100" t="s">
        <v>390</v>
      </c>
      <c r="D54" s="30"/>
      <c r="E54" s="30"/>
    </row>
    <row r="55" spans="1:5" s="35" customFormat="1" ht="409.5" hidden="1" customHeight="1">
      <c r="A55" s="100"/>
      <c r="B55" s="100" t="s">
        <v>391</v>
      </c>
      <c r="C55" s="101" t="s">
        <v>392</v>
      </c>
      <c r="D55" s="30">
        <v>220</v>
      </c>
      <c r="E55" s="30"/>
    </row>
    <row r="56" spans="1:5" s="35" customFormat="1" ht="270" hidden="1" customHeight="1">
      <c r="A56" s="100"/>
      <c r="B56" s="100" t="s">
        <v>393</v>
      </c>
      <c r="C56" s="100" t="s">
        <v>394</v>
      </c>
      <c r="D56" s="30">
        <v>330</v>
      </c>
      <c r="E56" s="30"/>
    </row>
    <row r="57" spans="1:5" s="35" customFormat="1" ht="202.5" hidden="1" customHeight="1">
      <c r="A57" s="100"/>
      <c r="B57" s="100" t="s">
        <v>395</v>
      </c>
      <c r="C57" s="100" t="s">
        <v>396</v>
      </c>
      <c r="D57" s="30">
        <v>400</v>
      </c>
      <c r="E57" s="30"/>
    </row>
    <row r="58" spans="1:5" s="35" customFormat="1" ht="202.5" hidden="1" customHeight="1">
      <c r="A58" s="100"/>
      <c r="B58" s="100"/>
      <c r="C58" s="100" t="s">
        <v>397</v>
      </c>
      <c r="D58" s="30">
        <v>350</v>
      </c>
      <c r="E58" s="30"/>
    </row>
    <row r="59" spans="1:5" s="35" customFormat="1" ht="76.5" customHeight="1">
      <c r="A59" s="100" t="s">
        <v>398</v>
      </c>
      <c r="B59" s="100" t="s">
        <v>533</v>
      </c>
      <c r="C59" s="101" t="s">
        <v>399</v>
      </c>
      <c r="D59" s="30">
        <v>250</v>
      </c>
      <c r="E59" s="30">
        <v>480</v>
      </c>
    </row>
    <row r="60" spans="1:5" s="35" customFormat="1" ht="409.5" hidden="1" customHeight="1">
      <c r="A60" s="100"/>
      <c r="B60" s="100"/>
      <c r="C60" s="101" t="s">
        <v>400</v>
      </c>
      <c r="D60" s="30">
        <v>220</v>
      </c>
      <c r="E60" s="30"/>
    </row>
    <row r="61" spans="1:5" s="35" customFormat="1" ht="51" customHeight="1">
      <c r="A61" s="100" t="s">
        <v>401</v>
      </c>
      <c r="B61" s="100" t="s">
        <v>534</v>
      </c>
      <c r="C61" s="101"/>
      <c r="D61" s="30">
        <v>320</v>
      </c>
      <c r="E61" s="30"/>
    </row>
    <row r="62" spans="1:5" s="35" customFormat="1" ht="42" customHeight="1">
      <c r="A62" s="100" t="s">
        <v>402</v>
      </c>
      <c r="B62" s="100" t="s">
        <v>535</v>
      </c>
      <c r="C62" s="101"/>
      <c r="D62" s="30">
        <v>400</v>
      </c>
      <c r="E62" s="30"/>
    </row>
    <row r="63" spans="1:5" s="35" customFormat="1" ht="42" customHeight="1">
      <c r="A63" s="100" t="s">
        <v>403</v>
      </c>
      <c r="B63" s="100" t="s">
        <v>536</v>
      </c>
      <c r="C63" s="101"/>
      <c r="D63" s="30">
        <v>600</v>
      </c>
      <c r="E63" s="30"/>
    </row>
    <row r="64" spans="1:5" s="35" customFormat="1" ht="42" customHeight="1">
      <c r="A64" s="100" t="s">
        <v>404</v>
      </c>
      <c r="B64" s="100" t="s">
        <v>537</v>
      </c>
      <c r="C64" s="101"/>
      <c r="D64" s="30">
        <v>200</v>
      </c>
      <c r="E64" s="30"/>
    </row>
    <row r="65" spans="1:5" s="35" customFormat="1" ht="42" customHeight="1">
      <c r="A65" s="100" t="s">
        <v>405</v>
      </c>
      <c r="B65" s="100" t="s">
        <v>538</v>
      </c>
      <c r="C65" s="101"/>
      <c r="D65" s="30">
        <v>700</v>
      </c>
      <c r="E65" s="30"/>
    </row>
    <row r="66" spans="1:5" s="35" customFormat="1" ht="42" customHeight="1">
      <c r="A66" s="100" t="s">
        <v>406</v>
      </c>
      <c r="B66" s="100" t="s">
        <v>539</v>
      </c>
      <c r="C66" s="101"/>
      <c r="D66" s="30">
        <v>450</v>
      </c>
      <c r="E66" s="30"/>
    </row>
    <row r="67" spans="1:5" s="35" customFormat="1" ht="42" customHeight="1">
      <c r="A67" s="100" t="s">
        <v>407</v>
      </c>
      <c r="B67" s="100" t="s">
        <v>540</v>
      </c>
      <c r="C67" s="101"/>
      <c r="D67" s="30">
        <v>180</v>
      </c>
      <c r="E67" s="30"/>
    </row>
    <row r="68" spans="1:5" ht="86.25" customHeight="1">
      <c r="A68" s="113"/>
      <c r="B68" s="113"/>
      <c r="C68" s="113"/>
      <c r="D68" s="113"/>
    </row>
    <row r="69" spans="1:5" ht="36.75" customHeight="1">
      <c r="A69" s="116" t="s">
        <v>485</v>
      </c>
      <c r="B69" s="116"/>
      <c r="C69" s="90"/>
      <c r="D69" s="114" t="s">
        <v>487</v>
      </c>
    </row>
    <row r="70" spans="1:5" ht="46.5" customHeight="1">
      <c r="A70" s="116"/>
      <c r="B70" s="116"/>
      <c r="C70" s="116"/>
      <c r="D70" s="116"/>
    </row>
    <row r="71" spans="1:5" ht="27.75" customHeight="1">
      <c r="A71" s="116" t="s">
        <v>486</v>
      </c>
      <c r="B71" s="116"/>
      <c r="C71" s="90"/>
      <c r="D71" s="114" t="s">
        <v>488</v>
      </c>
    </row>
    <row r="72" spans="1:5" ht="30.75" customHeight="1">
      <c r="A72" s="164"/>
      <c r="B72" s="164"/>
      <c r="C72" s="164"/>
    </row>
  </sheetData>
  <mergeCells count="11">
    <mergeCell ref="A69:B69"/>
    <mergeCell ref="A70:D70"/>
    <mergeCell ref="A71:B71"/>
    <mergeCell ref="A72:C72"/>
    <mergeCell ref="B1:D1"/>
    <mergeCell ref="B2:D2"/>
    <mergeCell ref="B3:D3"/>
    <mergeCell ref="B4:D4"/>
    <mergeCell ref="B10:C10"/>
    <mergeCell ref="A11:D11"/>
    <mergeCell ref="A7:D7"/>
  </mergeCells>
  <pageMargins left="0.93" right="0.25" top="0.45" bottom="0.49" header="0.39" footer="0.27559055118110237"/>
  <pageSetup paperSize="9" scale="4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4" sqref="M1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2020 (оконч (2)</vt:lpstr>
      <vt:lpstr>СТОМАТ</vt:lpstr>
      <vt:lpstr>Лист1</vt:lpstr>
      <vt:lpstr>Лист2</vt:lpstr>
      <vt:lpstr>Лист3</vt:lpstr>
      <vt:lpstr>Лист4</vt:lpstr>
      <vt:lpstr>'2020 (оконч (2)'!Заголовки_для_печати</vt:lpstr>
      <vt:lpstr>'2020 (оконч (2)'!Область_печати</vt:lpstr>
      <vt:lpstr>СТОМАТ!Область_печати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2020-02-28T06:17:00Z</dcterms:modified>
</cp:coreProperties>
</file>