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6" r:id="rId1"/>
    <sheet name="Лист1" sheetId="1" r:id="rId2"/>
    <sheet name="Лист2" sheetId="2" r:id="rId3"/>
    <sheet name="Лист3" sheetId="3" r:id="rId4"/>
  </sheets>
  <definedNames>
    <definedName name="_xlnm.Print_Area" localSheetId="0">'2021'!$A$1:$E$245</definedName>
  </definedNames>
  <calcPr calcId="124519"/>
</workbook>
</file>

<file path=xl/calcChain.xml><?xml version="1.0" encoding="utf-8"?>
<calcChain xmlns="http://schemas.openxmlformats.org/spreadsheetml/2006/main">
  <c r="J42" i="6"/>
  <c r="J41"/>
  <c r="J239"/>
  <c r="I239"/>
  <c r="J238"/>
  <c r="I238"/>
  <c r="J237"/>
  <c r="I237"/>
  <c r="J236"/>
  <c r="J233"/>
  <c r="A230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H200"/>
  <c r="G200"/>
  <c r="J199"/>
  <c r="I199"/>
  <c r="H199"/>
  <c r="G199"/>
  <c r="Q198"/>
  <c r="Q200" s="1"/>
  <c r="J198"/>
  <c r="I198"/>
  <c r="H198"/>
  <c r="G198"/>
  <c r="J197"/>
  <c r="I197"/>
  <c r="H197"/>
  <c r="G197"/>
  <c r="J196"/>
  <c r="I196"/>
  <c r="H196"/>
  <c r="G196"/>
  <c r="Q195"/>
  <c r="Q196" s="1"/>
  <c r="Q197" s="1"/>
  <c r="J195"/>
  <c r="I195"/>
  <c r="H195"/>
  <c r="G195"/>
  <c r="J194"/>
  <c r="I194"/>
  <c r="H194"/>
  <c r="G194"/>
  <c r="Q193"/>
  <c r="Q194" s="1"/>
  <c r="J193"/>
  <c r="I193"/>
  <c r="H193"/>
  <c r="G193"/>
  <c r="J192"/>
  <c r="I192"/>
  <c r="H192"/>
  <c r="G192"/>
  <c r="J191"/>
  <c r="I191"/>
  <c r="H191"/>
  <c r="G191"/>
  <c r="I190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I173"/>
  <c r="J172"/>
  <c r="I172"/>
  <c r="J171"/>
  <c r="I171"/>
  <c r="J170"/>
  <c r="I170"/>
  <c r="J169"/>
  <c r="I169"/>
  <c r="J168"/>
  <c r="I168"/>
  <c r="I167"/>
  <c r="J166"/>
  <c r="I166"/>
  <c r="J165"/>
  <c r="I165"/>
  <c r="J164"/>
  <c r="I164"/>
  <c r="J163"/>
  <c r="I163"/>
  <c r="J162"/>
  <c r="I162"/>
  <c r="J161"/>
  <c r="I161"/>
  <c r="K160"/>
  <c r="J160"/>
  <c r="K159"/>
  <c r="J159"/>
  <c r="K158"/>
  <c r="J158"/>
  <c r="K157"/>
  <c r="J157"/>
  <c r="K156"/>
  <c r="J156"/>
  <c r="K155"/>
  <c r="J155"/>
  <c r="K154"/>
  <c r="J154"/>
  <c r="J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I132"/>
  <c r="J131"/>
  <c r="J130"/>
  <c r="I130"/>
  <c r="J129"/>
  <c r="I129"/>
  <c r="J128"/>
  <c r="I128"/>
  <c r="J127"/>
  <c r="J126"/>
  <c r="I126"/>
  <c r="J125"/>
  <c r="J124"/>
  <c r="I124"/>
  <c r="J123"/>
  <c r="J122"/>
  <c r="I122"/>
  <c r="J121"/>
  <c r="I121"/>
  <c r="J120"/>
  <c r="I120"/>
  <c r="D119"/>
  <c r="I119" s="1"/>
  <c r="J118"/>
  <c r="I118"/>
  <c r="J117"/>
  <c r="J116"/>
  <c r="I116"/>
  <c r="J115"/>
  <c r="I115"/>
  <c r="J114"/>
  <c r="J113"/>
  <c r="I113"/>
  <c r="J112"/>
  <c r="J111"/>
  <c r="I111"/>
  <c r="J110"/>
  <c r="J109"/>
  <c r="I109"/>
  <c r="J108"/>
  <c r="J107"/>
  <c r="J106"/>
  <c r="J105"/>
  <c r="J104"/>
  <c r="J103"/>
  <c r="J102"/>
  <c r="J101"/>
  <c r="I101"/>
  <c r="J100"/>
  <c r="I100"/>
  <c r="J99"/>
  <c r="I99"/>
  <c r="D98"/>
  <c r="I98" s="1"/>
  <c r="D97"/>
  <c r="J97" s="1"/>
  <c r="D96"/>
  <c r="I96" s="1"/>
  <c r="J95"/>
  <c r="I94"/>
  <c r="J93"/>
  <c r="I93"/>
  <c r="D92"/>
  <c r="J92" s="1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J72"/>
  <c r="I72"/>
  <c r="J71"/>
  <c r="I71"/>
  <c r="J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8"/>
  <c r="I48"/>
  <c r="J47"/>
  <c r="I47"/>
  <c r="J46"/>
  <c r="I46"/>
  <c r="J45"/>
  <c r="I45"/>
  <c r="J44"/>
  <c r="I44"/>
  <c r="J40"/>
  <c r="I40"/>
  <c r="J39"/>
  <c r="I39"/>
  <c r="J38"/>
  <c r="I38"/>
  <c r="J37"/>
  <c r="I37"/>
  <c r="J36"/>
  <c r="I36"/>
  <c r="I92" l="1"/>
  <c r="I97"/>
  <c r="I95"/>
  <c r="I117"/>
  <c r="Q199"/>
  <c r="J94"/>
  <c r="J98"/>
  <c r="J119"/>
  <c r="J96"/>
</calcChain>
</file>

<file path=xl/sharedStrings.xml><?xml version="1.0" encoding="utf-8"?>
<sst xmlns="http://schemas.openxmlformats.org/spreadsheetml/2006/main" count="634" uniqueCount="557">
  <si>
    <t>Утверждаю:</t>
  </si>
  <si>
    <t>Главный врач  ГБУЗ СК "Пятигорский МРД"</t>
  </si>
  <si>
    <t>П Р Е Й С К У Р А Н Т</t>
  </si>
  <si>
    <t xml:space="preserve"> цен на  ПЛАТНЫЕ  МЕДИЦИНСКИЕ   УСЛУГИ </t>
  </si>
  <si>
    <t>ГБУЗ СК "Пятигорский МРД"</t>
  </si>
  <si>
    <t>код услуги</t>
  </si>
  <si>
    <t>НАИМЕНОВАНИЕ    УСЛУГИ</t>
  </si>
  <si>
    <t xml:space="preserve"> цена, руб. 2018</t>
  </si>
  <si>
    <t>Разница</t>
  </si>
  <si>
    <t xml:space="preserve">
Новые цены
к 105,3</t>
  </si>
  <si>
    <t>платная
 поликлиника</t>
  </si>
  <si>
    <t>минводы
 роддом</t>
  </si>
  <si>
    <t>ессентуки
 роддом</t>
  </si>
  <si>
    <t>B01.001.001</t>
  </si>
  <si>
    <t xml:space="preserve">Консультация заведующего ж/к </t>
  </si>
  <si>
    <t>Прием (осмотр, консультация) врача-акушера-гинеколога первичный</t>
  </si>
  <si>
    <t>Прием врача акушера-гинеколога, консультация первичный прием</t>
  </si>
  <si>
    <t>B01.001.002</t>
  </si>
  <si>
    <t>Прием (осмотр, консультация) врача-акушера-гинеколога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</si>
  <si>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</si>
  <si>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</si>
  <si>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</si>
  <si>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</si>
  <si>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A11.20.008</t>
  </si>
  <si>
    <t>Раздельное диагностическое выскабливание полости матки и цервикального канала</t>
  </si>
  <si>
    <t>A11.20.011</t>
  </si>
  <si>
    <t>Биопсия шейки матки</t>
  </si>
  <si>
    <t>A16.20.084</t>
  </si>
  <si>
    <t>Удаление полипа женских половых органов</t>
  </si>
  <si>
    <t>Полипэктомия</t>
  </si>
  <si>
    <t>A16.20.036.002</t>
  </si>
  <si>
    <t>Лазерная вапоризация шейки матки</t>
  </si>
  <si>
    <t>A16.20.036.003</t>
  </si>
  <si>
    <t>Радиоволновая терапия шейки матки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</si>
  <si>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</si>
  <si>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</si>
  <si>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</si>
  <si>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</si>
  <si>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A11.20.009</t>
  </si>
  <si>
    <t>Зондирование матки</t>
  </si>
  <si>
    <t>A16.20.079</t>
  </si>
  <si>
    <t>Вакуум-аспирация эндометрия</t>
  </si>
  <si>
    <t>A03.20.001</t>
  </si>
  <si>
    <t>Кольпоскопия</t>
  </si>
  <si>
    <t>A11.20.005</t>
  </si>
  <si>
    <t>Получение влагалищного мазка</t>
  </si>
  <si>
    <t>A11.20.002</t>
  </si>
  <si>
    <t>Получение цервикального мазка</t>
  </si>
  <si>
    <t>A14.20.002</t>
  </si>
  <si>
    <t>Введение, извлечение влагалищного поддерживающего кольца (пессария)</t>
  </si>
  <si>
    <t>A16.20.037</t>
  </si>
  <si>
    <t>Искусственное прерывание беременности (мини аборт)</t>
  </si>
  <si>
    <t>B03.001.005</t>
  </si>
  <si>
    <t>Комплексная услуга по медикаментозному прерыванию беременности</t>
  </si>
  <si>
    <t xml:space="preserve"> ПРОЦЕДУРНЫЙ  КАБИНЕТ  ЖЕНСКОЙ  КОНСУЛЬТАЦИИ:</t>
  </si>
  <si>
    <t>A11.12.009</t>
  </si>
  <si>
    <t>Взятие крови из периферической вены</t>
  </si>
  <si>
    <t>Забор крови из вены</t>
  </si>
  <si>
    <t>A11.02.002 / A11.01.002</t>
  </si>
  <si>
    <t>Внутримышечное/ подкожное введение лекарственных препаратов</t>
  </si>
  <si>
    <t>Инъекция  п/к и в/м</t>
  </si>
  <si>
    <t>A11.12.003</t>
  </si>
  <si>
    <t>Внутривенное введение лекарственных препаратов</t>
  </si>
  <si>
    <t>Инъекция   в/в</t>
  </si>
  <si>
    <t>A02.12.002</t>
  </si>
  <si>
    <t>Измерение артериального давления на периферических артериях</t>
  </si>
  <si>
    <t>Измерение давления</t>
  </si>
  <si>
    <t>A11.12.003.001</t>
  </si>
  <si>
    <t>Непрерывное внутривенное введение лекарственных препаратов</t>
  </si>
  <si>
    <t>Постановка капельниц  (1ед-ца)</t>
  </si>
  <si>
    <t>ФИЗИОТЕРАПЕВТИЧЕСКИЙ   КАБИНЕТ:</t>
  </si>
  <si>
    <t>A17.20.002</t>
  </si>
  <si>
    <t>Электрофорез лекарственных препаратов при заболеваниях женских половых органов</t>
  </si>
  <si>
    <t xml:space="preserve">Электрофорез лекарственный </t>
  </si>
  <si>
    <t>A17.30.034</t>
  </si>
  <si>
    <t>Ультрофонофорез лекарственный</t>
  </si>
  <si>
    <t>Фонофорез</t>
  </si>
  <si>
    <t>A17.30.025</t>
  </si>
  <si>
    <t>Общая магнитотерапия</t>
  </si>
  <si>
    <t>Магнитотерапия общая</t>
  </si>
  <si>
    <t>A22.20.001</t>
  </si>
  <si>
    <t>Лазеротерапия при заболеваниях женских половых органов</t>
  </si>
  <si>
    <t>Лазеротерапия</t>
  </si>
  <si>
    <t>A17.30.024.001</t>
  </si>
  <si>
    <t>Электрофорез диадинамическими токами (ДДТ-форез)</t>
  </si>
  <si>
    <t>ДДТ</t>
  </si>
  <si>
    <t>КЛИНИЧЕСКАЯ   ЛАБОРАТОРИЯ:</t>
  </si>
  <si>
    <t>B03.016.003</t>
  </si>
  <si>
    <t>Общий (клинический) анализ крови развернутый</t>
  </si>
  <si>
    <t>Анализ крови развернутый; св.5 показателей</t>
  </si>
  <si>
    <t>A09.20.001</t>
  </si>
  <si>
    <t>Микроскопическое исследование влагалищных мазков</t>
  </si>
  <si>
    <t xml:space="preserve">Исследование вагинального мазка </t>
  </si>
  <si>
    <t>B03.027.015</t>
  </si>
  <si>
    <t>Исследование экссудатов транссудатов, соскобов, аспиратов женской половой сферы и атипичные клетки молочной железы</t>
  </si>
  <si>
    <t>Комплекс исследований для диагностики злокачественных новообразований шейки матки</t>
  </si>
  <si>
    <t>Диагностика опухолей ж.п.о. (шейки матки)</t>
  </si>
  <si>
    <t>A09.21.001</t>
  </si>
  <si>
    <t>Микроскопическое исследование спермы</t>
  </si>
  <si>
    <t>Спермограмма</t>
  </si>
  <si>
    <t>A11.05.001</t>
  </si>
  <si>
    <t>Взятие крови из пальца</t>
  </si>
  <si>
    <t>A12.05.005</t>
  </si>
  <si>
    <t>Определение основных групп крови (А, В, 0)</t>
  </si>
  <si>
    <t>Определение группы крови</t>
  </si>
  <si>
    <t>A12.05.006</t>
  </si>
  <si>
    <t>Определение резус-принадлежности</t>
  </si>
  <si>
    <t>Определение титра антител к резус фактору</t>
  </si>
  <si>
    <t>Определение титра антител</t>
  </si>
  <si>
    <t>B03.016.006</t>
  </si>
  <si>
    <t>Анализ мочи общий</t>
  </si>
  <si>
    <t>Общий анализ мочи</t>
  </si>
  <si>
    <t>A09.28.011</t>
  </si>
  <si>
    <t>Исследование уровня глюкозы в моче</t>
  </si>
  <si>
    <t>Определение глюкозы</t>
  </si>
  <si>
    <t>A09.28.015.001</t>
  </si>
  <si>
    <t>Обнаружение кетоновых тел в моче с помощью тест-полоски</t>
  </si>
  <si>
    <t>Определение ацетона экспресс-методом</t>
  </si>
  <si>
    <t>В09.28.001,01</t>
  </si>
  <si>
    <t>Анализ мочи по Нечипоренко</t>
  </si>
  <si>
    <t>A09.28.02</t>
  </si>
  <si>
    <t>Анализ мочи по Зимницкому</t>
  </si>
  <si>
    <t>A26.21.005</t>
  </si>
  <si>
    <t>Микроскопическое исследование отделяемого из влагалища на гарднереллы (Бактериальный вагиноз)</t>
  </si>
  <si>
    <t>Исследование мазка на гарднереллы</t>
  </si>
  <si>
    <t>A09.20.005</t>
  </si>
  <si>
    <t>Определение белка в суточной моче</t>
  </si>
  <si>
    <t>Суточная протеинурия</t>
  </si>
  <si>
    <t>A26.06.049.002</t>
  </si>
  <si>
    <t>Экспресс-исследование уровня антител к ВИЧ в крови (ИФА)</t>
  </si>
  <si>
    <t>Экспресс анализ на ВИЧ</t>
  </si>
  <si>
    <t xml:space="preserve"> БИОХИМИЧЕСКАЯ  ЛАБОРАТОРИЯ:</t>
  </si>
  <si>
    <t>A09.05.023</t>
  </si>
  <si>
    <t>Исследование уровня глюкозы в крови</t>
  </si>
  <si>
    <t>Сахар крови</t>
  </si>
  <si>
    <t>A09.05.021</t>
  </si>
  <si>
    <t>Исследование уровня общего билирубина в крови</t>
  </si>
  <si>
    <t>Билирубин</t>
  </si>
  <si>
    <t>A09.05.022</t>
  </si>
  <si>
    <t>Исследование уровня прямого и связанного билирубина в крови</t>
  </si>
  <si>
    <t>A09.05.020</t>
  </si>
  <si>
    <t>Исследование уровня креатинина в крови</t>
  </si>
  <si>
    <t>Креатинин</t>
  </si>
  <si>
    <t>A09.05.031</t>
  </si>
  <si>
    <t>Исследование уровня калия в крови</t>
  </si>
  <si>
    <t>Калий</t>
  </si>
  <si>
    <t>A09.05.007</t>
  </si>
  <si>
    <t>Исследование уровня железа сыворотки крови</t>
  </si>
  <si>
    <t>Сывороточное железо</t>
  </si>
  <si>
    <t>A09.05.032</t>
  </si>
  <si>
    <t>Исследование уровня общего кальция в крови</t>
  </si>
  <si>
    <t>Кальций</t>
  </si>
  <si>
    <t>A09.05.127</t>
  </si>
  <si>
    <t>Исследование уровня общего магния в сыворотке крови</t>
  </si>
  <si>
    <t>Магний</t>
  </si>
  <si>
    <t>A09.05.017</t>
  </si>
  <si>
    <t>Исследование уровня мочевины в крови</t>
  </si>
  <si>
    <t>Мочевина</t>
  </si>
  <si>
    <t>A09.05.026</t>
  </si>
  <si>
    <t>Исследование уровня общего холестерина в крови</t>
  </si>
  <si>
    <t>Холестерин</t>
  </si>
  <si>
    <t>A09.05.010</t>
  </si>
  <si>
    <t>Исследование уровня общего белка в крови</t>
  </si>
  <si>
    <t>Общий белок</t>
  </si>
  <si>
    <t>A09.05.009</t>
  </si>
  <si>
    <t>Определение концентрации С-реактивного белка в сыворотке крови</t>
  </si>
  <si>
    <t>СРБ</t>
  </si>
  <si>
    <t>A09.05.011</t>
  </si>
  <si>
    <t>Исследование уровня альбумина в крови</t>
  </si>
  <si>
    <t>Альбумины</t>
  </si>
  <si>
    <t>A09.05.050</t>
  </si>
  <si>
    <t>Исследование уровня фибриногена в крови</t>
  </si>
  <si>
    <t>Фибриноген</t>
  </si>
  <si>
    <t>A09.05.049</t>
  </si>
  <si>
    <t>Исследование уровня факторов свертывания в крови (протромбин)</t>
  </si>
  <si>
    <t>Протромбин</t>
  </si>
  <si>
    <t>Исследование уровня факторов свертывания в крови (АЧТВ)</t>
  </si>
  <si>
    <t>АЧТВ</t>
  </si>
  <si>
    <t>A09.30.010</t>
  </si>
  <si>
    <t>Определение международного нормализованного отношения (МНО)</t>
  </si>
  <si>
    <t>МНО</t>
  </si>
  <si>
    <t>A12.05.119</t>
  </si>
  <si>
    <t>Определение растворимых комплексов фибриномономеров плазмы (РФМК)</t>
  </si>
  <si>
    <t>РФМК</t>
  </si>
  <si>
    <t>A09.05.030</t>
  </si>
  <si>
    <t>Исследование уровня натрия в крови</t>
  </si>
  <si>
    <t>Натрий</t>
  </si>
  <si>
    <t>A09.05.041</t>
  </si>
  <si>
    <t>Исследование уровня аспартат-трансаминазы в крови</t>
  </si>
  <si>
    <t>АСТ</t>
  </si>
  <si>
    <t>A09.05.042</t>
  </si>
  <si>
    <t>Исследование уровня аланин-трансаминазы в крови</t>
  </si>
  <si>
    <t>АЛТ</t>
  </si>
  <si>
    <t>A09.05.045</t>
  </si>
  <si>
    <t>Исследование уровня амилазы в крови</t>
  </si>
  <si>
    <t>Амилаза</t>
  </si>
  <si>
    <t>A09.05.046</t>
  </si>
  <si>
    <t>Исследование уровня щелочной фосфатазы в крови</t>
  </si>
  <si>
    <t>Щелочная фосфотаза</t>
  </si>
  <si>
    <t>A09.05.090</t>
  </si>
  <si>
    <t>Исследование уровня хорионического гонадотропина в крови</t>
  </si>
  <si>
    <t>ХГЧ</t>
  </si>
  <si>
    <t>A09.05.089</t>
  </si>
  <si>
    <t>Исследование уровня альфа-фетопротеина в сыворотке крови</t>
  </si>
  <si>
    <t>АФП</t>
  </si>
  <si>
    <t>A09.05.151</t>
  </si>
  <si>
    <t>Определение уровня прогестерона в крови</t>
  </si>
  <si>
    <t>Прогестерон</t>
  </si>
  <si>
    <t>A09.05.195</t>
  </si>
  <si>
    <t>Исследование уровня ракового эмбрионального антигена в крови</t>
  </si>
  <si>
    <t>РЭА / КЭА</t>
  </si>
  <si>
    <t>A09.05.202</t>
  </si>
  <si>
    <t>Исследование уровня антигена аденогенных раков Ca 125 в крови</t>
  </si>
  <si>
    <t>СА - 125</t>
  </si>
  <si>
    <t>A09.05.060</t>
  </si>
  <si>
    <t>Исследование уровня общего трийодтиронина (Т3) в крови</t>
  </si>
  <si>
    <t>Т3</t>
  </si>
  <si>
    <t>A09.05.063</t>
  </si>
  <si>
    <t>Исследование уровня свободного тироксина (Т4) сыворотки крови</t>
  </si>
  <si>
    <t>Т4</t>
  </si>
  <si>
    <t>A09.05.065</t>
  </si>
  <si>
    <t>Исследование  тиреотропного гормона (ТТГ) в крови</t>
  </si>
  <si>
    <t>ТТГ</t>
  </si>
  <si>
    <t>A09.05.087</t>
  </si>
  <si>
    <t>Исследование уровня пролактина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</si>
  <si>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</si>
  <si>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</si>
  <si>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</si>
  <si>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</si>
  <si>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A09.05.148</t>
  </si>
  <si>
    <t>Исследование уровня свободного (неконъюгированного) дегидроэпиандростерона в крови</t>
  </si>
  <si>
    <t>A09.05.078.001</t>
  </si>
  <si>
    <t>Исследование уровня свободного тестостерона в крови</t>
  </si>
  <si>
    <t>A09.05.136</t>
  </si>
  <si>
    <t>Исследование уровня свободного кортизола в крови</t>
  </si>
  <si>
    <t>A09.05.154</t>
  </si>
  <si>
    <t>Исследование уровня общего эстрадиола в крови</t>
  </si>
  <si>
    <t>A26.06.045</t>
  </si>
  <si>
    <t>Определение антител классов M  (IgM) к вирусу простого герпеса (Herpes simplex virus 1, 2) в крови</t>
  </si>
  <si>
    <t>ВПГ-м</t>
  </si>
  <si>
    <t>Определение антител классов  G (IgG) к вирусу простого герпеса (Herpes simplex virus 1, 2) в крови</t>
  </si>
  <si>
    <t>A26.05.017</t>
  </si>
  <si>
    <t>Определение антител классов M  (IgM) в крови на цитомегаловирус (Cytomegalovirus)</t>
  </si>
  <si>
    <t>ЦМВ-м</t>
  </si>
  <si>
    <t>Определение антител классов G (IgG) в крови на цитомегаловирус (Cytomegalovirus)</t>
  </si>
  <si>
    <t>A26.05.013</t>
  </si>
  <si>
    <t>Определение антител классов M  (IgM) в крови на токсоплазмы (Toxoplasma gondii)</t>
  </si>
  <si>
    <t>ТОХО-м</t>
  </si>
  <si>
    <t>Определение антител классов G (IgG) в крови на токсоплазмы (Toxoplasma gondii)</t>
  </si>
  <si>
    <t>A26.06.071</t>
  </si>
  <si>
    <t>Определение антител классов M (IgM) к вирусу краснухи (Rubeola virus) в крови</t>
  </si>
  <si>
    <t>Краснуха -  м</t>
  </si>
  <si>
    <t>Определение антител классов G (IgG) к вирусу краснухи (Rubeola virus) в крови</t>
  </si>
  <si>
    <t>Краснуха -g</t>
  </si>
  <si>
    <t>A09.05.157</t>
  </si>
  <si>
    <t>Исследование уровня свободного эстриола в крови методом ИФА</t>
  </si>
  <si>
    <t>Эстриол</t>
  </si>
  <si>
    <t>A26.06.037</t>
  </si>
  <si>
    <t>Определение антигена (HbcAg) вируса гепатита B (Hepatitis B virus) в крови</t>
  </si>
  <si>
    <t xml:space="preserve">Анализ крови на Гепатит В (HBsAG/лийский антиген) </t>
  </si>
  <si>
    <t>A09.05.234.001</t>
  </si>
  <si>
    <t xml:space="preserve">Исследование уровня плацентарного лактогена в крови (ИФА) </t>
  </si>
  <si>
    <t>Плацентарный лактоген</t>
  </si>
  <si>
    <t>A26.06.041</t>
  </si>
  <si>
    <t>Определение антител классов M, G (IgM, IgG) к вирусному гепатиту С (Hepatitis C virus) в крови</t>
  </si>
  <si>
    <t>Анализ крови на выявление антител (суммарные) к вирусу Гепатита С</t>
  </si>
  <si>
    <t>A26.20.010</t>
  </si>
  <si>
    <t>Молекулярно-биологическое исследование отделяемого из цервикального канала на вирус простого герпеса 1,2 (Herpes simplex virus 1,2)</t>
  </si>
  <si>
    <t>Молекулярно-биологическое исследование отделяемого из цервикального канала на вирус простого герпеса</t>
  </si>
  <si>
    <t>A26.20.020</t>
  </si>
  <si>
    <t>Молекулярно-биологическое исследование отделяемого женских половых органов на хламидии (Chlamydia trachomatis)</t>
  </si>
  <si>
    <t>Молекулярно-биологическое исследование отделяемого из цервикального канала на хламидии</t>
  </si>
  <si>
    <t>A26.21.007</t>
  </si>
  <si>
    <t>Молекулярно-биологическое исследование отделяемого из уретры на хламидии трахоматис (Chlamydia trachomatis)</t>
  </si>
  <si>
    <t>A26.20.028</t>
  </si>
  <si>
    <t>Молекулярно-биологическое исследование отделяемого слизистых оболочек женских половых органов на микоплазму хоминис (Mycoplasma homi№is)</t>
  </si>
  <si>
    <t>Молекулярно-биологическое исследование отделяемого из цервикального канала на микоплазму хоминис</t>
  </si>
  <si>
    <t>A26.21.032</t>
  </si>
  <si>
    <t>Молекулярно-биологическое исследование отделяемого из уретры на микоплазму хоминис (Mycoplasma homi№is)</t>
  </si>
  <si>
    <t>Молекулярно-биологическое исследование отделяемого слизистых оболочек женских половых органов на микоплазму гениталиум (Mycoplasma ge№italium)</t>
  </si>
  <si>
    <t>Молекулярно-биологическое исследование отделяемого из цервикального канала на микоплазму гениталиум</t>
  </si>
  <si>
    <t>A26.21.031</t>
  </si>
  <si>
    <t>Молекулярно-биологическое исследование отделяемого из уретры на микоплазму гениталиум (Mycoplasma ge№italium)</t>
  </si>
  <si>
    <t>A26.20.035</t>
  </si>
  <si>
    <t>Молекулярно-биологическое исследование отделяемого из цервикального канала и уретры на типирование уреаплазмы spp. (Ureaplasma urealiticum и parvum) количественно</t>
  </si>
  <si>
    <t>Молекулярно-биологическое исследование отделяемого из цервикального канала на типирование уреплазмы</t>
  </si>
  <si>
    <t>A26.20.011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</si>
  <si>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</si>
  <si>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отделяемого из цервикального канала на цитомегаловирус</t>
  </si>
  <si>
    <t>A26.20.012</t>
  </si>
  <si>
    <t>Молекулярно-биологическое исследование влагалищного отделяемого на вирус папилломы человека (Papilloma virus  16 тип.)</t>
  </si>
  <si>
    <t>Молекулярно-биологическое исследование отделяемого из цервикального канала на вирус папилломы человека</t>
  </si>
  <si>
    <t>Молекулярно-биологическое исследование влагалищного отделяемого на вирус папилломы человека (Papilloma virus 18 тип.)</t>
  </si>
  <si>
    <t>ПАТОЛОГО-АНАТОМИЧЕСКАЯ (ГИСТОЛОГИЧЕСКАЯ) ЛАБОРАТОРИЯ</t>
  </si>
  <si>
    <t>A08.20.011</t>
  </si>
  <si>
    <t>Морфологическое исследование препарата тканей шейки матки</t>
  </si>
  <si>
    <t>Гистологическое исследование биопсийного материала шейки матки</t>
  </si>
  <si>
    <t>Морфологическое исследование препарата тканей цервикального канала</t>
  </si>
  <si>
    <t>Гистологическое исследование биопсийного материала цервикального канала</t>
  </si>
  <si>
    <t>A08.20.005</t>
  </si>
  <si>
    <t>Морфологическое исследование препарата тканей яичника</t>
  </si>
  <si>
    <t>Гистологическое исследование  препарата тканей яичников</t>
  </si>
  <si>
    <t>A08.20.006</t>
  </si>
  <si>
    <t>Морфологическое исследование препарата тканей маточной трубы</t>
  </si>
  <si>
    <t>Гистологическое исследование препарата тканей маточной трубы</t>
  </si>
  <si>
    <t>A08.20.017</t>
  </si>
  <si>
    <t>Морфологическое исследование препарата тканей вульвы</t>
  </si>
  <si>
    <t>Гистологическое исследование кондиломы</t>
  </si>
  <si>
    <t>A08.20.003</t>
  </si>
  <si>
    <t>Морфологическое исследование препарата тканей матки</t>
  </si>
  <si>
    <t>Гистологическое исследование препарата тканей шейки матки</t>
  </si>
  <si>
    <t>A08.20.007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</si>
  <si>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</si>
  <si>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удаленной матки с шейкой и придатками</t>
  </si>
  <si>
    <t>A08.30.021</t>
  </si>
  <si>
    <t>Гистологическое исследование последа</t>
  </si>
  <si>
    <t xml:space="preserve">ГИНЕКОЛОГИЧЕСКИЕ  ОПЕРАЦИИ  И  МАНИПУЛЯЦИИ:               </t>
  </si>
  <si>
    <t>(без учета стоимости к/дня, расходов на исследования)</t>
  </si>
  <si>
    <t>Радиоволновая терапия шейки матки (Сургитрон)</t>
  </si>
  <si>
    <t xml:space="preserve">Биопсия шейки матки </t>
  </si>
  <si>
    <t>A11.20.007</t>
  </si>
  <si>
    <t>Пункция и аспирация кисты яичника</t>
  </si>
  <si>
    <t xml:space="preserve">Аспирация из полости матки </t>
  </si>
  <si>
    <t>A11.20.015.001</t>
  </si>
  <si>
    <t>Удаление внутриматочной спирали (осложненное)</t>
  </si>
  <si>
    <t xml:space="preserve">Извлечение осложненной  ВМС </t>
  </si>
  <si>
    <t xml:space="preserve">Раздельное диагностическое выскабливание </t>
  </si>
  <si>
    <t>Искусственное прерывание беременности (аборт) до 10 недель</t>
  </si>
  <si>
    <t xml:space="preserve">Медицинский аборт до 10 недель </t>
  </si>
  <si>
    <t>Искусственное прерывание беременности (аборт) от 10 до 12 недель</t>
  </si>
  <si>
    <t>Медицинский  аборт от 10 до 12 недель</t>
  </si>
  <si>
    <t>Искусственное прерывание беременности (аборт) (свыше 12 недель)</t>
  </si>
  <si>
    <t>Индуцированный поздний выкидыш</t>
  </si>
  <si>
    <t>A16.20.036.001</t>
  </si>
  <si>
    <t>Электродиатермоконизация шейки матки</t>
  </si>
  <si>
    <t>Диатермокоагуляция ш.матки</t>
  </si>
  <si>
    <t>A16.20.097</t>
  </si>
  <si>
    <t>Электроэксцизия новообразования  шейки матки</t>
  </si>
  <si>
    <t>Эксцизия шейки матки</t>
  </si>
  <si>
    <t>Небольшие по объему операции на влагалище и ш.матки :</t>
  </si>
  <si>
    <t xml:space="preserve">Небольшие по объему операции на влагалище и ш.матки </t>
  </si>
  <si>
    <t xml:space="preserve">A16.20.067 </t>
  </si>
  <si>
    <t>Резекция малых половых губ</t>
  </si>
  <si>
    <t>5850-11340
(от уровня сложности</t>
  </si>
  <si>
    <t xml:space="preserve">  A16.20.069</t>
  </si>
  <si>
    <t>Удаление новообразования малой половой губы</t>
  </si>
  <si>
    <t>A16.20.035</t>
  </si>
  <si>
    <t>Миомэктомия (энуклеация миоматозных узлов) лапаротомическая</t>
  </si>
  <si>
    <t>Миомэктомия</t>
  </si>
  <si>
    <t>9170-19500</t>
  </si>
  <si>
    <t>A16.20.004</t>
  </si>
  <si>
    <t>Сальпингэктомия лапаротомическая (одностор)</t>
  </si>
  <si>
    <t>Лапаротомия, сальпингэктомия односторон.</t>
  </si>
  <si>
    <t>от 5920-15340</t>
  </si>
  <si>
    <t>Сальпингэктомия лапаротомическая (двухстор)</t>
  </si>
  <si>
    <t>Лапоротомия, сальпингэктомия двухстор.</t>
  </si>
  <si>
    <t>A16.20.061</t>
  </si>
  <si>
    <t>Резекция яичника лапаротомическая</t>
  </si>
  <si>
    <t xml:space="preserve">Лапаротомия, резекция яичника </t>
  </si>
  <si>
    <t>от 4810-10400</t>
  </si>
  <si>
    <t>Резекция яичника лапаротомическая (двухсторон)</t>
  </si>
  <si>
    <t xml:space="preserve">Лапаротомия, резекция яичника двухсторон. </t>
  </si>
  <si>
    <t>A16.20.003</t>
  </si>
  <si>
    <t xml:space="preserve">Сальпинго-оофорэктомия лапаротомическая </t>
  </si>
  <si>
    <t>Лапаротомия, аднексэктомия двухстор.</t>
  </si>
  <si>
    <t>A16.20.010</t>
  </si>
  <si>
    <t>Субтотальная гистерэктомия (ампутация матки ) лапаротомическая</t>
  </si>
  <si>
    <t>Лапаротомия надвлаг.ампутация матки без придатков</t>
  </si>
  <si>
    <t>от 9170-22680</t>
  </si>
  <si>
    <t>A16.20.010.002</t>
  </si>
  <si>
    <t>Субтотальная гистерэктомия (ампутация матки ) с придатками лапаротомическая</t>
  </si>
  <si>
    <t xml:space="preserve">Лапаротомия надвлаг.ампутация матки с двехстор.удалением придатков </t>
  </si>
  <si>
    <t>от 9170-25900</t>
  </si>
  <si>
    <t>A16.20.005</t>
  </si>
  <si>
    <t>Кесарево сечение</t>
  </si>
  <si>
    <t xml:space="preserve">Кесарево сечение малое </t>
  </si>
  <si>
    <t>19500 без наркоза</t>
  </si>
  <si>
    <t>A16.20.012</t>
  </si>
  <si>
    <t>Влагалищная тотальная гистерэктомия (экстирпация матки) без придатков</t>
  </si>
  <si>
    <t xml:space="preserve">Лапаротомия, экстирпация матки без придатков  </t>
  </si>
  <si>
    <t>5920-24900</t>
  </si>
  <si>
    <t>A16.20.014</t>
  </si>
  <si>
    <t>Влагалищная тотальная гистерэктомия (экстирпация матки ) с придатками</t>
  </si>
  <si>
    <t xml:space="preserve">Экстирпация матки с 2-х стор.удалением придатков </t>
  </si>
  <si>
    <t>5920-32470</t>
  </si>
  <si>
    <t>A16.20.028</t>
  </si>
  <si>
    <t>Операции при опущении стенок матки и влагалища :</t>
  </si>
  <si>
    <t xml:space="preserve">Рекононструкция пластическая -операция на влагалище и промежности </t>
  </si>
  <si>
    <t>A16.20.028.002</t>
  </si>
  <si>
    <t>Операции при опущении задней стенки влагалища</t>
  </si>
  <si>
    <t>от 9230-16210</t>
  </si>
  <si>
    <t>A16.20.028.003</t>
  </si>
  <si>
    <t>Операции при опущении передней стенки влагалища</t>
  </si>
  <si>
    <t>A16.20.028.004</t>
  </si>
  <si>
    <t>Срединная кольпоррафия</t>
  </si>
  <si>
    <t>A16.20.024</t>
  </si>
  <si>
    <t>Реконструкция влагалища и матки</t>
  </si>
  <si>
    <t>Реконструкция пластическая -операции на влагалище и матке</t>
  </si>
  <si>
    <t>влагалища : 9230-19500</t>
  </si>
  <si>
    <t>A16.20.083</t>
  </si>
  <si>
    <t>Кольпоперинеоррафия и леваторопластика</t>
  </si>
  <si>
    <t xml:space="preserve">Атипичные, технически сложные операции, выполняемые лапарот.доступом   </t>
  </si>
  <si>
    <t>9230-19500</t>
  </si>
  <si>
    <t xml:space="preserve">                            ЛАПАРОСКОПИЧЕСКИЕ   ОПЕРАЦИИ :                                                                                                                                           </t>
  </si>
  <si>
    <t>A03.14.001</t>
  </si>
  <si>
    <t>Диагностическая лапароскопия</t>
  </si>
  <si>
    <t>A16.20.04.001</t>
  </si>
  <si>
    <t>Стерилизация маточных труб с использованием видеоэндоскопических технологий</t>
  </si>
  <si>
    <t>Лапароскопическая стерилизация</t>
  </si>
  <si>
    <t>5920-15340</t>
  </si>
  <si>
    <t>A16.20.001.001</t>
  </si>
  <si>
    <t>Удаление кисты яичника с использованием видеоэндоскопических технологий</t>
  </si>
  <si>
    <t>Лапароскопическая операция – киста яичника (неосложнения)</t>
  </si>
  <si>
    <t>A16.20.092.001</t>
  </si>
  <si>
    <t>Удаление плодного яйца из маточной трубы лапароскопическое</t>
  </si>
  <si>
    <t>Лапароскопическая операция по поводу внематочной беременности</t>
  </si>
  <si>
    <t>A03.20.003</t>
  </si>
  <si>
    <t>Гистероскопия</t>
  </si>
  <si>
    <t>Гистероскопия диагностическая</t>
  </si>
  <si>
    <t>A03.20.003.001</t>
  </si>
  <si>
    <t>Гистерорезектоскопия</t>
  </si>
  <si>
    <t>Гистероскопия операционная</t>
  </si>
  <si>
    <t>A16.20.035.001</t>
  </si>
  <si>
    <t>Миомэктомия (энуклеация миоматозных узлов) с использованием видеоэндоскопических технологий</t>
  </si>
  <si>
    <t xml:space="preserve">   УСЛУГИ   РОДОВСПОМОЖЕНИЯ:</t>
  </si>
  <si>
    <t>B01.001.008</t>
  </si>
  <si>
    <t>Ведение физиологических родов врачом-акушером-гинекологом</t>
  </si>
  <si>
    <t xml:space="preserve">Нормальные роды </t>
  </si>
  <si>
    <t>B01.001.005</t>
  </si>
  <si>
    <t xml:space="preserve">Ведение патологических родов врачом-акушером-гинекологом (Роды у женщин с компенсированной акушерской и экстрагенитальной патологией. Роды, осложнившиеся несвоевременным излитием околоплодных вод, слабостью родовой деятельности, поддающейся лечению. Роды </t>
  </si>
  <si>
    <t>Роды у женщин с компенсированной акушерской и экстрагенитальной патологией. Роды, осложнившиеся несвоевременным излитием околоплодных вод, слабостью родовой деятельности, поддающейся лечению. Роды двойней при головном предлежании обоих плодов, преждевреме</t>
  </si>
  <si>
    <t>Кесарево сечение  с эндотрахеальным наркозом</t>
  </si>
  <si>
    <t>Кесарево сечение со спино-мозговой анестезией</t>
  </si>
  <si>
    <t>ИССЛЕДОВАНИЯ   В  КАБИНЕТЕ   УЗД:</t>
  </si>
  <si>
    <t>стало</t>
  </si>
  <si>
    <t>A04.20.001.001</t>
  </si>
  <si>
    <t>Ультразвуковое исследование органов малого таза</t>
  </si>
  <si>
    <t>УЗИ органов малого таза в режиме 2D, с допплерометрией</t>
  </si>
  <si>
    <t>A04.30.001.001</t>
  </si>
  <si>
    <t>Ультразвуковое исследование беременности до 45 мм КТР (до 11 недель)</t>
  </si>
  <si>
    <t>УЗИ органов малого таза при беременности до 45мм КТР (11 недель) в режиме 2 D, с допплерометрией</t>
  </si>
  <si>
    <t>Ультразвуковое исследование беременности до 45 мм КТР ( до 11 недель) при многоплодной беременности, двойне</t>
  </si>
  <si>
    <t>УЗИ органов малого таза при беременности до 45мм КТР (11 недель) в режиме 2 D, с допплерометрией при многоплодной беременности, двойне</t>
  </si>
  <si>
    <t>Ультразвуковое исследование беременности до 45 мм КТР (до 11 недель) при многоплодной беременности, тройне</t>
  </si>
  <si>
    <t>УЗИ органов малого таза при беременности до 45мм КТР (11 недель) в режиме 2 D, с допплерометрией при многоплодной беременности, тройне</t>
  </si>
  <si>
    <t>A04.30.001.002</t>
  </si>
  <si>
    <t xml:space="preserve">Ультразвуковое исследование беременности от 45 мм КТР (от 11 до 18 недель) </t>
  </si>
  <si>
    <t>УЗИ плода от 45мм КТР (11 недель) до 18 недель в режиме 2 D, с допплерометрией</t>
  </si>
  <si>
    <t>Ультразвуковое исследование беременности от 45 мм КТР (от 11 до 18 недель)при многоплодной беременности, двойне</t>
  </si>
  <si>
    <t>УЗИ плодов от 45мм КТР (11 недель) до 18 недель в режиме 2 D, с допплерометрией при многоплодной беременности, двойне</t>
  </si>
  <si>
    <t>Ультразвуковое исследование беременности от 45 мм КТР (от 11 до 18 недель) 11 до 18 недель  при многоплодной беременности, тройне</t>
  </si>
  <si>
    <t>УЗИ плодов от 45мм КТР (11 недель) до 18 недель в режиме 2 D, с допплерометрией при многоплодной беременности, тройне</t>
  </si>
  <si>
    <t>Ультразвуковое исследование беременности в сроке от 18 недель беременности</t>
  </si>
  <si>
    <t>УЗИ плода при беременности от 18 недель в режиме 2 D, с допплерометрией</t>
  </si>
  <si>
    <t>Ультразвуковое исследование беременности в сроке от 18 недель беременности  при многоплодной беременности, двойне</t>
  </si>
  <si>
    <t>УЗИ плода при беременности от 18 недель в режиме 2 D, с допплерометрией при многоплодной беременности, двойне</t>
  </si>
  <si>
    <t>Ультразвуковое исследование беременности в сроке от 18 недель беременности  при многоплодной беременности, тройне</t>
  </si>
  <si>
    <t>УЗИ плода при беременности от 18 недель в режиме 2 D, с допплерометрией при многоплодной беременности, тройне</t>
  </si>
  <si>
    <t>A04.23.001.001</t>
  </si>
  <si>
    <t>Ультразвуковое исследование головного мозга новорожденного</t>
  </si>
  <si>
    <t>УЗИ головного мозга новорожденного</t>
  </si>
  <si>
    <t>A04.28.001</t>
  </si>
  <si>
    <t>Ультразвуковое исследование почек и надпочечников</t>
  </si>
  <si>
    <t>УЗИ почек и надпочечников</t>
  </si>
  <si>
    <t>A04.22.001</t>
  </si>
  <si>
    <t>Ультразвуковое исследование щитовидной железы и паращитовидных желез</t>
  </si>
  <si>
    <t>УЗИ щитовидной железы</t>
  </si>
  <si>
    <t>A04.20.002</t>
  </si>
  <si>
    <t>Ультразвуковое исследование молочных желез</t>
  </si>
  <si>
    <t>УЗИ молочных желез</t>
  </si>
  <si>
    <t>A04.28.002.003</t>
  </si>
  <si>
    <t>Ультразвуковое исследование мочевого пузыря</t>
  </si>
  <si>
    <t>УЗИ мочевого пузыря</t>
  </si>
  <si>
    <t>A04.20.001.003</t>
  </si>
  <si>
    <t xml:space="preserve">Фоликулометрия ( повторная, в пределах одного ОМЦ) </t>
  </si>
  <si>
    <t>Фолликулометрия (повторная, в пределах одного ОМЦ)</t>
  </si>
  <si>
    <t>A04.12.005.010</t>
  </si>
  <si>
    <t xml:space="preserve">Допплерографическое исследование маточно-плацентарного кровотока </t>
  </si>
  <si>
    <t>Допплерометрия сосудов МППК</t>
  </si>
  <si>
    <t>A04.20.001</t>
  </si>
  <si>
    <t>Цервикометрия</t>
  </si>
  <si>
    <t>A04.30.001</t>
  </si>
  <si>
    <t>Индекс амниотической жидкости</t>
  </si>
  <si>
    <t>ИАЖ</t>
  </si>
  <si>
    <t>Ультразвуковое исследование плода (определение пола плода)</t>
  </si>
  <si>
    <t>Определение пола плода</t>
  </si>
  <si>
    <t>A04.16.001</t>
  </si>
  <si>
    <t>Ультразвуковое исследование органов брюшной полости (печень, желчный пузырь, поджелудочная железа, селезенка)</t>
  </si>
  <si>
    <t>Узи органов брюшной полости (печень, желчный пузырь, поджелудочная железа, селезенкп)</t>
  </si>
  <si>
    <t>КАБИНЕТ  ГИПЕРБАРИЧЕСКОЙ  ОКСИГЕНАЦИИ:</t>
  </si>
  <si>
    <t>A20.30.026</t>
  </si>
  <si>
    <t>Гипербаричеcкая оксигенация 1 сеанс ( 20 минут )</t>
  </si>
  <si>
    <t>Гипербаричеcкая оксигенация 1 сеанс ( 30 минут )</t>
  </si>
  <si>
    <t>Гипербаричеcкая оксигенация 1 сеанс ( 40 минут )</t>
  </si>
  <si>
    <t>РЕНТГЕНОВСКИЙ    КАБИНЕТ:</t>
  </si>
  <si>
    <t>A06.09.007</t>
  </si>
  <si>
    <t>Рентгенография легких в одной проекции</t>
  </si>
  <si>
    <t>Рентген легких в одной проекции</t>
  </si>
  <si>
    <t>Рентгенография легких в двух проекциях</t>
  </si>
  <si>
    <t>Рентген легких в двух проекциях</t>
  </si>
  <si>
    <t>A06.08.003</t>
  </si>
  <si>
    <t>Рентгенография придаточных пазух нос в одной проекции</t>
  </si>
  <si>
    <t>Рентген носа в одной проекции</t>
  </si>
  <si>
    <t>Рентгенография придаточных пазух нос в двух проекции</t>
  </si>
  <si>
    <t>Рентген носа в двух проекциях</t>
  </si>
  <si>
    <t>ПРОЧИЕ   МЕДИЦИНСКИЕ  УСЛУГИ   СТАЦИОНАРА:</t>
  </si>
  <si>
    <t xml:space="preserve">                    ПРОЧИЕ УСЛУГИ СТАЦИОНАРА</t>
  </si>
  <si>
    <t>Консультация врача акушера-гинеколога</t>
  </si>
  <si>
    <t>A05.30.001</t>
  </si>
  <si>
    <t>Кардиотокография плода</t>
  </si>
  <si>
    <t>КТГ (мониторинг плода)</t>
  </si>
  <si>
    <t>A18.05.012</t>
  </si>
  <si>
    <t xml:space="preserve">Гематрансфузия (переливание крови) </t>
  </si>
  <si>
    <t>A06.20.001</t>
  </si>
  <si>
    <t>Гистеросальпингография</t>
  </si>
  <si>
    <t>B01.003.004</t>
  </si>
  <si>
    <t>Спиномозговая анестезия</t>
  </si>
  <si>
    <t xml:space="preserve">с питанием </t>
  </si>
  <si>
    <t>B01.001.007</t>
  </si>
  <si>
    <t>B01.001.006</t>
  </si>
  <si>
    <r>
      <t xml:space="preserve">Ежедневный осмотр </t>
    </r>
    <r>
      <rPr>
        <b/>
        <sz val="18"/>
        <color indexed="10"/>
        <rFont val="Arial"/>
        <family val="2"/>
        <charset val="204"/>
      </rPr>
      <t>врачом-неанотологом</t>
    </r>
    <r>
      <rPr>
        <sz val="18"/>
        <rFont val="Arial"/>
        <family val="2"/>
        <charset val="204"/>
      </rPr>
      <t xml:space="preserve">, с наблюдением и уходом среднего и младшего медицинского персонала в отделении стационара            ( </t>
    </r>
    <r>
      <rPr>
        <b/>
        <sz val="18"/>
        <rFont val="Arial"/>
        <family val="2"/>
        <charset val="204"/>
      </rPr>
      <t>1 койко - день лечения в  Отделении  для новорожденных</t>
    </r>
    <r>
      <rPr>
        <sz val="18"/>
        <rFont val="Arial"/>
        <family val="2"/>
        <charset val="204"/>
      </rPr>
      <t>)</t>
    </r>
  </si>
  <si>
    <r>
      <t xml:space="preserve">Ежедневный осмотр врачом-неанотологом, с наблюдением и уходом среднего и младшего медицинского персонала в отделении стационара            ( </t>
    </r>
    <r>
      <rPr>
        <b/>
        <sz val="18"/>
        <rFont val="Arial"/>
        <family val="2"/>
        <charset val="204"/>
      </rPr>
      <t>1 койко - день лечения в  Отделении  для новорожденных</t>
    </r>
    <r>
      <rPr>
        <sz val="18"/>
        <rFont val="Arial"/>
        <family val="2"/>
        <charset val="204"/>
      </rPr>
      <t>)</t>
    </r>
  </si>
  <si>
    <r>
      <t xml:space="preserve"> ПРОЧИЕ   УСЛУГИ:                                                                               </t>
    </r>
    <r>
      <rPr>
        <b/>
        <i/>
        <u/>
        <sz val="10"/>
        <rFont val="Times New Roman"/>
        <family val="1"/>
        <charset val="204"/>
      </rPr>
      <t/>
    </r>
  </si>
  <si>
    <t>Автоклавирование (стерилизация) бикса (1  закладка) ( в т.ч.  НДС=20%)</t>
  </si>
  <si>
    <t>Автоклавирование (стерилизация) бикса (1  закладка)</t>
  </si>
  <si>
    <t>Организация услуги лечебного питания (1 к/дн )</t>
  </si>
  <si>
    <t xml:space="preserve">Организация услуги лечебного питания </t>
  </si>
  <si>
    <t>Организация услуги дезкамерной обработки постельных принадлежностей  1 кг ( в т.ч.  НДС=20%)</t>
  </si>
  <si>
    <t>Организация услуги дезкамерной обработки постельных принадлежностей</t>
  </si>
  <si>
    <t>Оплата за оказанные платные медицинские услуги производится в соответствии с действующим законодательством.</t>
  </si>
  <si>
    <t>Заместитель главного врача по экономическим вопросам</t>
  </si>
  <si>
    <t>Л.Л.Тихомирова</t>
  </si>
  <si>
    <t>Заместитель главного врача по медицинской части</t>
  </si>
  <si>
    <t>Н.Л.Назарова</t>
  </si>
  <si>
    <t xml:space="preserve">Ультразвуковое  скрининговое  исследование беременности от 45 мм до 84 мм КТР (от 11 до 14 недель) </t>
  </si>
  <si>
    <t>СКРИННИНГОВЫЕ ИССЛЕДОВАНИЯ   В  КАБИНЕТЕ   УЗД:</t>
  </si>
  <si>
    <r>
      <t>Ультразвуковое  скрининнговое исследование беременности от 45 мм до 84 мм КТР (от 11 до 14 недель)</t>
    </r>
    <r>
      <rPr>
        <b/>
        <sz val="18"/>
        <rFont val="Arial"/>
        <family val="2"/>
        <charset val="204"/>
      </rPr>
      <t>при многоплодной беременности, двойне</t>
    </r>
  </si>
  <si>
    <r>
      <t xml:space="preserve">Ультразвуковое скрининговое исследование беременности от 45 мм до 84 мм КТР (от 11 до 14 недель)  </t>
    </r>
    <r>
      <rPr>
        <b/>
        <sz val="18"/>
        <rFont val="Arial"/>
        <family val="2"/>
        <charset val="204"/>
      </rPr>
      <t>при многоплодной беременности</t>
    </r>
    <r>
      <rPr>
        <sz val="18"/>
        <rFont val="Arial"/>
        <family val="2"/>
        <charset val="204"/>
      </rPr>
      <t xml:space="preserve">, </t>
    </r>
    <r>
      <rPr>
        <b/>
        <sz val="18"/>
        <rFont val="Arial"/>
        <family val="2"/>
        <charset val="204"/>
      </rPr>
      <t>тройне</t>
    </r>
  </si>
  <si>
    <t>Определение антител IgG к вирусу COVID-19 (SARS-CoV-2-IgG)</t>
  </si>
  <si>
    <t>A26.06.126.001</t>
  </si>
  <si>
    <t>_______________О.А.Лебедев</t>
  </si>
  <si>
    <t>Определение антител IgM к вирусу COVID-19 (SARS-CoV-2-IgМ)</t>
  </si>
  <si>
    <t>ЖЕНСКАЯ    КОНСУЛЬТАЦИЯ:</t>
  </si>
  <si>
    <t xml:space="preserve">Прием (осмотр, консультация) врача-акушера-гинеколога (заведующего ЖК) первичный </t>
  </si>
  <si>
    <t>А26.08.008.101.21</t>
  </si>
  <si>
    <t>Определение РНК коронавирусов 229Е, ОС43, NL63, NKUI(Human Coronavirus)в мазках со слизистой оболочки носоглотки и ротоглотки методом ПЦР</t>
  </si>
  <si>
    <t>Мазок со слизистой носоглотки и ротоглотки</t>
  </si>
  <si>
    <t>Забор крови для скринингового исследования, с учетом обработки, доставки</t>
  </si>
  <si>
    <r>
      <t xml:space="preserve">Ежедневный осмотр </t>
    </r>
    <r>
      <rPr>
        <b/>
        <sz val="18"/>
        <color indexed="10"/>
        <rFont val="Arial"/>
        <family val="2"/>
        <charset val="204"/>
      </rPr>
      <t>врачом-акушером-гинекологом</t>
    </r>
    <r>
      <rPr>
        <sz val="18"/>
        <rFont val="Arial"/>
        <family val="2"/>
        <charset val="204"/>
      </rPr>
      <t xml:space="preserve">, с наблюдением и уходом среднего и младшего медицинского персонала в отделении стационара   ( </t>
    </r>
    <r>
      <rPr>
        <b/>
        <sz val="18"/>
        <rFont val="Arial"/>
        <family val="2"/>
        <charset val="204"/>
      </rPr>
      <t>1 койко - день  лечения в Гинекологическом отделении</t>
    </r>
    <r>
      <rPr>
        <sz val="18"/>
        <rFont val="Arial"/>
        <family val="2"/>
        <charset val="204"/>
      </rPr>
      <t xml:space="preserve"> )</t>
    </r>
  </si>
  <si>
    <r>
      <t xml:space="preserve">Ежедневный осмотр </t>
    </r>
    <r>
      <rPr>
        <b/>
        <sz val="18"/>
        <color indexed="10"/>
        <rFont val="Arial"/>
        <family val="2"/>
        <charset val="204"/>
      </rPr>
      <t>врачом-акушером-гинекологом,</t>
    </r>
    <r>
      <rPr>
        <sz val="18"/>
        <rFont val="Arial"/>
        <family val="2"/>
        <charset val="204"/>
      </rPr>
      <t xml:space="preserve"> с наблюдением и уходом среднего и младшего медицинского персонала в отделении стационара    ( </t>
    </r>
    <r>
      <rPr>
        <b/>
        <sz val="18"/>
        <rFont val="Arial"/>
        <family val="2"/>
        <charset val="204"/>
      </rPr>
      <t>1 койко - день лечения в Акушерском  отделении патологии беременности</t>
    </r>
    <r>
      <rPr>
        <sz val="18"/>
        <rFont val="Arial"/>
        <family val="2"/>
        <charset val="204"/>
      </rPr>
      <t>)</t>
    </r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</si>
  <si>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   ( </t>
    </r>
    <r>
      <rPr>
        <b/>
        <sz val="18"/>
        <rFont val="Arial"/>
        <family val="2"/>
        <charset val="204"/>
      </rPr>
      <t>1 койко - день лечения в Акушерском физиологическом отделении</t>
    </r>
    <r>
      <rPr>
        <sz val="18"/>
        <rFont val="Arial"/>
        <family val="2"/>
        <charset val="204"/>
      </rPr>
      <t>)</t>
    </r>
  </si>
  <si>
    <r>
      <t>Ежедневный осмотр врачом-акушером гинекологом, с наблюдением и уходом среднего и младшего медицинского персонала в отделении стационара            (</t>
    </r>
    <r>
      <rPr>
        <b/>
        <sz val="18"/>
        <rFont val="Arial"/>
        <family val="2"/>
        <charset val="204"/>
      </rPr>
      <t xml:space="preserve"> 1 койко - день лечения в палате повышенной комфортности на 1 или 2 койко-места)</t>
    </r>
  </si>
  <si>
    <r>
      <t xml:space="preserve">Ежедневный осмотр </t>
    </r>
    <r>
      <rPr>
        <b/>
        <sz val="18"/>
        <color indexed="10"/>
        <rFont val="Arial"/>
        <family val="2"/>
        <charset val="204"/>
      </rPr>
      <t>врачом-акушером-гинекологом,</t>
    </r>
    <r>
      <rPr>
        <sz val="18"/>
        <rFont val="Arial"/>
        <family val="2"/>
        <charset val="204"/>
      </rPr>
      <t xml:space="preserve"> с наблюдением и уходом среднего и младшего медицинского персонала в отделении стационара (</t>
    </r>
    <r>
      <rPr>
        <sz val="18"/>
        <color indexed="10"/>
        <rFont val="Arial"/>
        <family val="2"/>
        <charset val="204"/>
      </rPr>
      <t xml:space="preserve"> </t>
    </r>
    <r>
      <rPr>
        <b/>
        <sz val="18"/>
        <color indexed="10"/>
        <rFont val="Arial"/>
        <family val="2"/>
        <charset val="204"/>
      </rPr>
      <t>1 пациенто- день лечения в Дневном стационаре</t>
    </r>
    <r>
      <rPr>
        <sz val="18"/>
        <rFont val="Arial"/>
        <family val="2"/>
        <charset val="204"/>
      </rPr>
      <t xml:space="preserve"> )</t>
    </r>
  </si>
  <si>
    <t>без 
питания</t>
  </si>
  <si>
    <t>с "____"   _______________   2021       г</t>
  </si>
  <si>
    <t>"____" ________________    202      г.</t>
  </si>
  <si>
    <t xml:space="preserve">
 цена, руб.          
2021г.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</si>
</sst>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22"/>
      <name val="Agency FB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Agency FB"/>
      <family val="2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24"/>
      <name val="Arial"/>
      <family val="2"/>
      <charset val="204"/>
    </font>
    <font>
      <sz val="20"/>
      <name val="Arial"/>
      <family val="2"/>
      <charset val="204"/>
    </font>
    <font>
      <b/>
      <sz val="15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0"/>
      <color indexed="12"/>
      <name val="Agency FB"/>
      <family val="2"/>
    </font>
    <font>
      <sz val="18"/>
      <name val="Agency FB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20"/>
      <name val="Agency FB"/>
      <family val="2"/>
    </font>
    <font>
      <sz val="20"/>
      <name val="Times New Roman"/>
      <family val="1"/>
      <charset val="204"/>
    </font>
    <font>
      <b/>
      <sz val="18"/>
      <color indexed="12"/>
      <name val="Arial"/>
      <family val="2"/>
      <charset val="204"/>
    </font>
    <font>
      <sz val="16"/>
      <color indexed="53"/>
      <name val="Arial"/>
      <family val="2"/>
      <charset val="204"/>
    </font>
    <font>
      <b/>
      <sz val="18"/>
      <name val="Arial"/>
      <family val="2"/>
      <charset val="204"/>
    </font>
    <font>
      <sz val="18"/>
      <color indexed="60"/>
      <name val="Arial"/>
      <family val="2"/>
      <charset val="204"/>
    </font>
    <font>
      <sz val="16"/>
      <name val="Agency FB"/>
      <family val="2"/>
    </font>
    <font>
      <sz val="16"/>
      <color indexed="8"/>
      <name val="Arial"/>
      <family val="2"/>
      <charset val="204"/>
    </font>
    <font>
      <sz val="10"/>
      <name val="Arial Cyr"/>
      <charset val="204"/>
    </font>
    <font>
      <b/>
      <sz val="18"/>
      <color indexed="10"/>
      <name val="Arial"/>
      <family val="2"/>
      <charset val="204"/>
    </font>
    <font>
      <sz val="18"/>
      <color indexed="10"/>
      <name val="Arial"/>
      <family val="2"/>
      <charset val="204"/>
    </font>
    <font>
      <b/>
      <i/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6" fillId="0" borderId="0"/>
    <xf numFmtId="0" fontId="30" fillId="0" borderId="0"/>
  </cellStyleXfs>
  <cellXfs count="152">
    <xf numFmtId="0" fontId="0" fillId="0" borderId="0" xfId="0"/>
    <xf numFmtId="3" fontId="4" fillId="0" borderId="0" xfId="1" applyNumberFormat="1" applyFont="1"/>
    <xf numFmtId="3" fontId="5" fillId="0" borderId="0" xfId="1" applyNumberFormat="1" applyFont="1"/>
    <xf numFmtId="3" fontId="8" fillId="0" borderId="0" xfId="1" applyNumberFormat="1" applyFont="1" applyAlignment="1"/>
    <xf numFmtId="3" fontId="7" fillId="0" borderId="0" xfId="1" applyNumberFormat="1" applyFont="1" applyAlignment="1">
      <alignment horizontal="right"/>
    </xf>
    <xf numFmtId="3" fontId="9" fillId="0" borderId="0" xfId="1" applyNumberFormat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3" fontId="12" fillId="0" borderId="0" xfId="1" applyNumberFormat="1" applyFont="1" applyFill="1" applyAlignment="1">
      <alignment wrapText="1"/>
    </xf>
    <xf numFmtId="3" fontId="13" fillId="0" borderId="0" xfId="1" applyNumberFormat="1" applyFont="1" applyFill="1" applyAlignment="1">
      <alignment horizontal="center" wrapText="1"/>
    </xf>
    <xf numFmtId="0" fontId="1" fillId="0" borderId="0" xfId="1" applyFont="1" applyFill="1" applyAlignment="1"/>
    <xf numFmtId="3" fontId="9" fillId="0" borderId="0" xfId="1" applyNumberFormat="1" applyFont="1" applyAlignment="1">
      <alignment horizontal="center"/>
    </xf>
    <xf numFmtId="3" fontId="5" fillId="0" borderId="0" xfId="1" applyNumberFormat="1" applyFont="1" applyFill="1"/>
    <xf numFmtId="3" fontId="8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8" fillId="0" borderId="1" xfId="1" applyNumberFormat="1" applyFont="1" applyFill="1" applyBorder="1" applyAlignment="1">
      <alignment vertical="top" wrapText="1"/>
    </xf>
    <xf numFmtId="3" fontId="5" fillId="0" borderId="1" xfId="1" applyNumberFormat="1" applyFont="1" applyBorder="1"/>
    <xf numFmtId="3" fontId="5" fillId="0" borderId="5" xfId="1" applyNumberFormat="1" applyFont="1" applyBorder="1"/>
    <xf numFmtId="3" fontId="4" fillId="0" borderId="1" xfId="1" applyNumberFormat="1" applyFont="1" applyBorder="1"/>
    <xf numFmtId="3" fontId="16" fillId="0" borderId="1" xfId="1" applyNumberFormat="1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right"/>
    </xf>
    <xf numFmtId="3" fontId="18" fillId="0" borderId="1" xfId="1" applyNumberFormat="1" applyFont="1" applyBorder="1"/>
    <xf numFmtId="3" fontId="19" fillId="0" borderId="1" xfId="1" applyNumberFormat="1" applyFont="1" applyBorder="1"/>
    <xf numFmtId="3" fontId="4" fillId="0" borderId="0" xfId="1" applyNumberFormat="1" applyFont="1" applyFill="1"/>
    <xf numFmtId="3" fontId="17" fillId="2" borderId="1" xfId="1" applyNumberFormat="1" applyFont="1" applyFill="1" applyBorder="1" applyAlignment="1">
      <alignment vertical="center" wrapText="1"/>
    </xf>
    <xf numFmtId="3" fontId="17" fillId="0" borderId="3" xfId="1" applyNumberFormat="1" applyFont="1" applyFill="1" applyBorder="1" applyAlignment="1">
      <alignment vertical="center" wrapText="1"/>
    </xf>
    <xf numFmtId="3" fontId="19" fillId="0" borderId="0" xfId="1" applyNumberFormat="1" applyFont="1" applyFill="1"/>
    <xf numFmtId="3" fontId="19" fillId="0" borderId="0" xfId="1" applyNumberFormat="1" applyFont="1"/>
    <xf numFmtId="3" fontId="17" fillId="0" borderId="1" xfId="1" applyNumberFormat="1" applyFont="1" applyFill="1" applyBorder="1" applyAlignment="1">
      <alignment vertical="center"/>
    </xf>
    <xf numFmtId="3" fontId="15" fillId="0" borderId="1" xfId="1" applyNumberFormat="1" applyFont="1" applyBorder="1"/>
    <xf numFmtId="3" fontId="20" fillId="0" borderId="2" xfId="1" applyNumberFormat="1" applyFont="1" applyFill="1" applyBorder="1" applyAlignment="1">
      <alignment horizontal="center" vertical="center" wrapText="1"/>
    </xf>
    <xf numFmtId="3" fontId="20" fillId="0" borderId="9" xfId="1" applyNumberFormat="1" applyFont="1" applyFill="1" applyBorder="1" applyAlignment="1">
      <alignment horizontal="center" vertical="center" wrapText="1"/>
    </xf>
    <xf numFmtId="3" fontId="17" fillId="0" borderId="9" xfId="1" applyNumberFormat="1" applyFont="1" applyFill="1" applyBorder="1" applyAlignment="1">
      <alignment horizontal="center" vertical="center" wrapText="1"/>
    </xf>
    <xf numFmtId="3" fontId="17" fillId="0" borderId="7" xfId="1" applyNumberFormat="1" applyFont="1" applyFill="1" applyBorder="1" applyAlignment="1">
      <alignment vertical="center" wrapText="1"/>
    </xf>
    <xf numFmtId="3" fontId="15" fillId="3" borderId="1" xfId="1" applyNumberFormat="1" applyFont="1" applyFill="1" applyBorder="1"/>
    <xf numFmtId="3" fontId="20" fillId="0" borderId="3" xfId="1" applyNumberFormat="1" applyFont="1" applyFill="1" applyBorder="1" applyAlignment="1">
      <alignment vertical="center" wrapText="1"/>
    </xf>
    <xf numFmtId="3" fontId="17" fillId="0" borderId="4" xfId="1" applyNumberFormat="1" applyFont="1" applyFill="1" applyBorder="1" applyAlignment="1">
      <alignment vertical="center" wrapText="1"/>
    </xf>
    <xf numFmtId="3" fontId="20" fillId="0" borderId="3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 wrapText="1"/>
    </xf>
    <xf numFmtId="3" fontId="24" fillId="0" borderId="3" xfId="1" applyNumberFormat="1" applyFont="1" applyBorder="1"/>
    <xf numFmtId="3" fontId="15" fillId="2" borderId="1" xfId="1" applyNumberFormat="1" applyFont="1" applyFill="1" applyBorder="1"/>
    <xf numFmtId="0" fontId="17" fillId="0" borderId="1" xfId="1" applyFont="1" applyBorder="1" applyAlignment="1">
      <alignment horizontal="left" vertical="top" wrapText="1"/>
    </xf>
    <xf numFmtId="3" fontId="17" fillId="3" borderId="1" xfId="1" applyNumberFormat="1" applyFont="1" applyFill="1" applyBorder="1" applyAlignment="1">
      <alignment vertical="center" wrapText="1"/>
    </xf>
    <xf numFmtId="3" fontId="17" fillId="0" borderId="2" xfId="1" applyNumberFormat="1" applyFont="1" applyFill="1" applyBorder="1" applyAlignment="1">
      <alignment vertical="center" wrapText="1"/>
    </xf>
    <xf numFmtId="3" fontId="17" fillId="0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wrapText="1"/>
    </xf>
    <xf numFmtId="3" fontId="17" fillId="0" borderId="11" xfId="1" applyNumberFormat="1" applyFont="1" applyFill="1" applyBorder="1" applyAlignment="1">
      <alignment vertical="center" wrapText="1"/>
    </xf>
    <xf numFmtId="3" fontId="17" fillId="0" borderId="2" xfId="1" applyNumberFormat="1" applyFont="1" applyFill="1" applyBorder="1" applyAlignment="1">
      <alignment horizontal="center" vertical="top" wrapText="1"/>
    </xf>
    <xf numFmtId="3" fontId="17" fillId="0" borderId="2" xfId="1" applyNumberFormat="1" applyFont="1" applyFill="1" applyBorder="1" applyAlignment="1">
      <alignment horizontal="right"/>
    </xf>
    <xf numFmtId="3" fontId="17" fillId="0" borderId="1" xfId="1" applyNumberFormat="1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3" fontId="20" fillId="0" borderId="2" xfId="1" applyNumberFormat="1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vertical="top" wrapText="1"/>
    </xf>
    <xf numFmtId="3" fontId="20" fillId="0" borderId="1" xfId="1" applyNumberFormat="1" applyFont="1" applyFill="1" applyBorder="1" applyAlignment="1">
      <alignment vertical="center" wrapText="1"/>
    </xf>
    <xf numFmtId="3" fontId="17" fillId="0" borderId="11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Border="1"/>
    <xf numFmtId="3" fontId="5" fillId="0" borderId="0" xfId="1" applyNumberFormat="1" applyFont="1" applyBorder="1"/>
    <xf numFmtId="3" fontId="17" fillId="0" borderId="0" xfId="1" applyNumberFormat="1" applyFont="1"/>
    <xf numFmtId="3" fontId="20" fillId="0" borderId="1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center" vertical="top" wrapText="1"/>
    </xf>
    <xf numFmtId="3" fontId="8" fillId="0" borderId="3" xfId="1" applyNumberFormat="1" applyFont="1" applyFill="1" applyBorder="1" applyAlignment="1">
      <alignment horizontal="center" vertical="top" wrapText="1"/>
    </xf>
    <xf numFmtId="3" fontId="8" fillId="0" borderId="4" xfId="1" applyNumberFormat="1" applyFont="1" applyFill="1" applyBorder="1" applyAlignment="1">
      <alignment horizontal="center" vertical="top" wrapText="1"/>
    </xf>
    <xf numFmtId="3" fontId="20" fillId="0" borderId="2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Border="1" applyAlignment="1">
      <alignment horizontal="center" vertical="center" wrapText="1"/>
    </xf>
    <xf numFmtId="3" fontId="5" fillId="0" borderId="13" xfId="1" applyNumberFormat="1" applyFont="1" applyBorder="1"/>
    <xf numFmtId="3" fontId="16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2" fillId="0" borderId="0" xfId="1" applyFont="1" applyAlignment="1"/>
    <xf numFmtId="0" fontId="6" fillId="0" borderId="0" xfId="1" applyFont="1" applyAlignment="1"/>
    <xf numFmtId="3" fontId="4" fillId="0" borderId="0" xfId="1" applyNumberFormat="1" applyFont="1" applyAlignment="1"/>
    <xf numFmtId="3" fontId="8" fillId="0" borderId="1" xfId="1" applyNumberFormat="1" applyFont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3" fontId="16" fillId="0" borderId="6" xfId="1" applyNumberFormat="1" applyFont="1" applyFill="1" applyBorder="1" applyAlignment="1">
      <alignment vertical="top" wrapText="1"/>
    </xf>
    <xf numFmtId="3" fontId="8" fillId="0" borderId="6" xfId="1" applyNumberFormat="1" applyFont="1" applyFill="1" applyBorder="1" applyAlignment="1">
      <alignment vertical="center" wrapText="1"/>
    </xf>
    <xf numFmtId="3" fontId="16" fillId="2" borderId="1" xfId="1" applyNumberFormat="1" applyFont="1" applyFill="1" applyBorder="1" applyAlignment="1">
      <alignment vertical="top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vertical="center"/>
    </xf>
    <xf numFmtId="3" fontId="21" fillId="0" borderId="1" xfId="1" applyNumberFormat="1" applyFont="1" applyFill="1" applyBorder="1" applyAlignment="1">
      <alignment vertical="top" wrapText="1"/>
    </xf>
    <xf numFmtId="0" fontId="25" fillId="0" borderId="1" xfId="1" applyFont="1" applyBorder="1" applyAlignment="1">
      <alignment vertical="top"/>
    </xf>
    <xf numFmtId="3" fontId="16" fillId="0" borderId="8" xfId="1" applyNumberFormat="1" applyFont="1" applyFill="1" applyBorder="1" applyAlignment="1">
      <alignment vertical="top" wrapText="1"/>
    </xf>
    <xf numFmtId="3" fontId="8" fillId="0" borderId="8" xfId="1" applyNumberFormat="1" applyFont="1" applyFill="1" applyBorder="1" applyAlignment="1">
      <alignment vertical="top" wrapText="1"/>
    </xf>
    <xf numFmtId="3" fontId="8" fillId="0" borderId="8" xfId="1" applyNumberFormat="1" applyFont="1" applyFill="1" applyBorder="1" applyAlignment="1">
      <alignment vertical="center" wrapText="1"/>
    </xf>
    <xf numFmtId="3" fontId="16" fillId="0" borderId="2" xfId="1" applyNumberFormat="1" applyFont="1" applyFill="1" applyBorder="1" applyAlignment="1">
      <alignment vertical="top" wrapText="1"/>
    </xf>
    <xf numFmtId="3" fontId="16" fillId="0" borderId="0" xfId="1" applyNumberFormat="1" applyFont="1" applyFill="1" applyBorder="1" applyAlignment="1">
      <alignment vertical="top" wrapText="1"/>
    </xf>
    <xf numFmtId="3" fontId="7" fillId="0" borderId="0" xfId="1" applyNumberFormat="1" applyFont="1" applyAlignment="1"/>
    <xf numFmtId="3" fontId="6" fillId="0" borderId="0" xfId="1" applyNumberFormat="1" applyFont="1" applyAlignment="1"/>
    <xf numFmtId="3" fontId="1" fillId="0" borderId="0" xfId="1" applyNumberFormat="1" applyFont="1" applyAlignment="1"/>
    <xf numFmtId="49" fontId="4" fillId="0" borderId="0" xfId="1" applyNumberFormat="1" applyFont="1" applyAlignment="1"/>
    <xf numFmtId="3" fontId="17" fillId="0" borderId="9" xfId="1" applyNumberFormat="1" applyFont="1" applyFill="1" applyBorder="1" applyAlignment="1">
      <alignment vertical="center" wrapText="1"/>
    </xf>
    <xf numFmtId="3" fontId="17" fillId="0" borderId="10" xfId="1" applyNumberFormat="1" applyFont="1" applyFill="1" applyBorder="1" applyAlignment="1">
      <alignment vertical="center" wrapText="1"/>
    </xf>
    <xf numFmtId="3" fontId="17" fillId="0" borderId="2" xfId="1" applyNumberFormat="1" applyFont="1" applyFill="1" applyBorder="1" applyAlignment="1"/>
    <xf numFmtId="3" fontId="17" fillId="0" borderId="4" xfId="1" applyNumberFormat="1" applyFont="1" applyFill="1" applyBorder="1" applyAlignment="1"/>
    <xf numFmtId="3" fontId="17" fillId="0" borderId="1" xfId="1" applyNumberFormat="1" applyFont="1" applyFill="1" applyBorder="1" applyAlignment="1"/>
    <xf numFmtId="3" fontId="17" fillId="0" borderId="11" xfId="1" applyNumberFormat="1" applyFont="1" applyFill="1" applyBorder="1" applyAlignment="1"/>
    <xf numFmtId="3" fontId="17" fillId="0" borderId="12" xfId="1" applyNumberFormat="1" applyFont="1" applyFill="1" applyBorder="1" applyAlignment="1"/>
    <xf numFmtId="3" fontId="17" fillId="0" borderId="0" xfId="1" applyNumberFormat="1" applyFont="1" applyFill="1" applyBorder="1" applyAlignment="1"/>
    <xf numFmtId="3" fontId="22" fillId="0" borderId="1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Alignment="1">
      <alignment horizontal="left"/>
    </xf>
    <xf numFmtId="3" fontId="17" fillId="0" borderId="0" xfId="1" applyNumberFormat="1" applyFont="1" applyAlignment="1"/>
    <xf numFmtId="3" fontId="8" fillId="0" borderId="0" xfId="1" applyNumberFormat="1" applyFont="1" applyAlignment="1">
      <alignment horizontal="left"/>
    </xf>
    <xf numFmtId="3" fontId="17" fillId="0" borderId="11" xfId="1" applyNumberFormat="1" applyFont="1" applyFill="1" applyBorder="1" applyAlignment="1">
      <alignment wrapText="1"/>
    </xf>
    <xf numFmtId="3" fontId="17" fillId="0" borderId="12" xfId="1" applyNumberFormat="1" applyFont="1" applyFill="1" applyBorder="1" applyAlignment="1">
      <alignment wrapText="1"/>
    </xf>
    <xf numFmtId="3" fontId="17" fillId="0" borderId="1" xfId="1" applyNumberFormat="1" applyFont="1" applyFill="1" applyBorder="1" applyAlignment="1"/>
    <xf numFmtId="3" fontId="16" fillId="0" borderId="9" xfId="1" applyNumberFormat="1" applyFont="1" applyFill="1" applyBorder="1" applyAlignment="1">
      <alignment horizontal="center" vertical="top" wrapText="1"/>
    </xf>
    <xf numFmtId="3" fontId="17" fillId="0" borderId="3" xfId="1" applyNumberFormat="1" applyFont="1" applyFill="1" applyBorder="1" applyAlignment="1"/>
    <xf numFmtId="3" fontId="17" fillId="0" borderId="4" xfId="1" applyNumberFormat="1" applyFont="1" applyFill="1" applyBorder="1" applyAlignment="1"/>
    <xf numFmtId="3" fontId="17" fillId="0" borderId="1" xfId="2" applyNumberFormat="1" applyFont="1" applyFill="1" applyBorder="1" applyAlignment="1"/>
    <xf numFmtId="3" fontId="11" fillId="0" borderId="1" xfId="1" applyNumberFormat="1" applyFont="1" applyFill="1" applyBorder="1" applyAlignment="1">
      <alignment horizontal="right"/>
    </xf>
    <xf numFmtId="3" fontId="17" fillId="0" borderId="2" xfId="2" applyNumberFormat="1" applyFont="1" applyFill="1" applyBorder="1" applyAlignment="1"/>
    <xf numFmtId="3" fontId="17" fillId="0" borderId="4" xfId="2" applyNumberFormat="1" applyFont="1" applyFill="1" applyBorder="1" applyAlignment="1"/>
    <xf numFmtId="3" fontId="17" fillId="0" borderId="2" xfId="1" applyNumberFormat="1" applyFont="1" applyFill="1" applyBorder="1" applyAlignment="1">
      <alignment vertical="top" wrapText="1"/>
    </xf>
    <xf numFmtId="3" fontId="17" fillId="0" borderId="4" xfId="1" applyNumberFormat="1" applyFont="1" applyFill="1" applyBorder="1" applyAlignment="1">
      <alignment vertical="top" wrapText="1"/>
    </xf>
    <xf numFmtId="3" fontId="17" fillId="0" borderId="2" xfId="1" applyNumberFormat="1" applyFont="1" applyBorder="1" applyAlignment="1"/>
    <xf numFmtId="3" fontId="17" fillId="0" borderId="4" xfId="1" applyNumberFormat="1" applyFont="1" applyBorder="1" applyAlignment="1"/>
    <xf numFmtId="3" fontId="17" fillId="0" borderId="2" xfId="1" applyNumberFormat="1" applyFont="1" applyFill="1" applyBorder="1" applyAlignment="1"/>
    <xf numFmtId="3" fontId="20" fillId="0" borderId="2" xfId="1" applyNumberFormat="1" applyFont="1" applyFill="1" applyBorder="1" applyAlignment="1">
      <alignment horizontal="center" vertical="center" wrapText="1"/>
    </xf>
    <xf numFmtId="3" fontId="20" fillId="0" borderId="4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vertical="center" wrapText="1"/>
    </xf>
    <xf numFmtId="3" fontId="23" fillId="0" borderId="1" xfId="1" applyNumberFormat="1" applyFont="1" applyFill="1" applyBorder="1" applyAlignment="1"/>
    <xf numFmtId="3" fontId="15" fillId="0" borderId="2" xfId="1" applyNumberFormat="1" applyFont="1" applyBorder="1" applyAlignment="1">
      <alignment horizontal="right"/>
    </xf>
    <xf numFmtId="3" fontId="15" fillId="0" borderId="4" xfId="1" applyNumberFormat="1" applyFont="1" applyBorder="1" applyAlignment="1">
      <alignment horizontal="right"/>
    </xf>
    <xf numFmtId="3" fontId="17" fillId="2" borderId="2" xfId="1" applyNumberFormat="1" applyFont="1" applyFill="1" applyBorder="1" applyAlignment="1"/>
    <xf numFmtId="3" fontId="17" fillId="2" borderId="4" xfId="1" applyNumberFormat="1" applyFont="1" applyFill="1" applyBorder="1" applyAlignment="1"/>
    <xf numFmtId="3" fontId="17" fillId="0" borderId="2" xfId="0" applyNumberFormat="1" applyFont="1" applyBorder="1" applyAlignment="1"/>
    <xf numFmtId="3" fontId="17" fillId="0" borderId="4" xfId="0" applyNumberFormat="1" applyFont="1" applyBorder="1" applyAlignment="1"/>
    <xf numFmtId="3" fontId="8" fillId="0" borderId="2" xfId="1" applyNumberFormat="1" applyFont="1" applyFill="1" applyBorder="1" applyAlignment="1">
      <alignment horizontal="center" vertical="top" wrapText="1"/>
    </xf>
    <xf numFmtId="3" fontId="8" fillId="0" borderId="3" xfId="1" applyNumberFormat="1" applyFont="1" applyFill="1" applyBorder="1" applyAlignment="1">
      <alignment horizontal="center" vertical="top" wrapText="1"/>
    </xf>
    <xf numFmtId="3" fontId="8" fillId="0" borderId="4" xfId="1" applyNumberFormat="1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Border="1" applyAlignment="1">
      <alignment horizontal="center" wrapText="1"/>
    </xf>
    <xf numFmtId="3" fontId="5" fillId="0" borderId="13" xfId="1" applyNumberFormat="1" applyFont="1" applyBorder="1" applyAlignment="1">
      <alignment horizontal="center" wrapText="1"/>
    </xf>
    <xf numFmtId="3" fontId="17" fillId="0" borderId="2" xfId="1" applyNumberFormat="1" applyFont="1" applyFill="1" applyBorder="1" applyAlignment="1">
      <alignment wrapText="1"/>
    </xf>
    <xf numFmtId="3" fontId="17" fillId="0" borderId="4" xfId="1" applyNumberFormat="1" applyFont="1" applyFill="1" applyBorder="1" applyAlignment="1">
      <alignment wrapText="1"/>
    </xf>
    <xf numFmtId="3" fontId="5" fillId="0" borderId="6" xfId="1" applyNumberFormat="1" applyFont="1" applyBorder="1" applyAlignment="1">
      <alignment horizontal="center" wrapText="1"/>
    </xf>
    <xf numFmtId="3" fontId="5" fillId="0" borderId="14" xfId="1" applyNumberFormat="1" applyFont="1" applyBorder="1" applyAlignment="1">
      <alignment horizontal="center" wrapText="1"/>
    </xf>
    <xf numFmtId="3" fontId="3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top" wrapText="1"/>
    </xf>
    <xf numFmtId="3" fontId="8" fillId="0" borderId="10" xfId="1" applyNumberFormat="1" applyFont="1" applyFill="1" applyBorder="1" applyAlignment="1">
      <alignment horizontal="center" vertical="top" wrapText="1"/>
    </xf>
    <xf numFmtId="3" fontId="8" fillId="0" borderId="8" xfId="1" applyNumberFormat="1" applyFont="1" applyFill="1" applyBorder="1" applyAlignment="1">
      <alignment horizontal="center" vertical="top" wrapText="1"/>
    </xf>
    <xf numFmtId="3" fontId="8" fillId="0" borderId="12" xfId="1" applyNumberFormat="1" applyFont="1" applyFill="1" applyBorder="1" applyAlignment="1">
      <alignment horizontal="center" vertical="top" wrapText="1"/>
    </xf>
    <xf numFmtId="3" fontId="17" fillId="0" borderId="2" xfId="1" applyNumberFormat="1" applyFont="1" applyFill="1" applyBorder="1" applyAlignment="1">
      <alignment vertical="center" wrapText="1"/>
    </xf>
    <xf numFmtId="3" fontId="17" fillId="0" borderId="4" xfId="1" applyNumberFormat="1" applyFont="1" applyFill="1" applyBorder="1" applyAlignment="1">
      <alignment vertical="center" wrapText="1"/>
    </xf>
  </cellXfs>
  <cellStyles count="4">
    <cellStyle name="Normal_Номенклатура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245"/>
  <sheetViews>
    <sheetView tabSelected="1" view="pageBreakPreview" zoomScale="55" zoomScaleNormal="70" zoomScaleSheetLayoutView="70" workbookViewId="0">
      <selection activeCell="A22" sqref="A22"/>
    </sheetView>
  </sheetViews>
  <sheetFormatPr defaultRowHeight="20.25"/>
  <cols>
    <col min="1" max="1" width="32" style="73" customWidth="1"/>
    <col min="2" max="2" width="124.42578125" style="1" customWidth="1"/>
    <col min="3" max="3" width="0.28515625" style="1" customWidth="1"/>
    <col min="4" max="4" width="18" style="73" customWidth="1"/>
    <col min="5" max="5" width="19.42578125" style="73" customWidth="1"/>
    <col min="6" max="6" width="28.5703125" style="1" hidden="1" customWidth="1"/>
    <col min="7" max="7" width="11.140625" style="1" hidden="1" customWidth="1"/>
    <col min="8" max="8" width="24.5703125" style="1" hidden="1" customWidth="1"/>
    <col min="9" max="9" width="21.42578125" style="1" hidden="1" customWidth="1"/>
    <col min="10" max="10" width="23.5703125" style="1" hidden="1" customWidth="1"/>
    <col min="11" max="14" width="18.7109375" style="2" hidden="1" customWidth="1"/>
    <col min="15" max="15" width="16.5703125" style="1" hidden="1" customWidth="1"/>
    <col min="16" max="16" width="17.28515625" style="1" hidden="1" customWidth="1"/>
    <col min="17" max="17" width="15.42578125" style="1" hidden="1" customWidth="1"/>
    <col min="18" max="18" width="15.140625" style="1" hidden="1" customWidth="1"/>
    <col min="19" max="19" width="17.7109375" style="1" hidden="1" customWidth="1"/>
    <col min="20" max="20" width="12" style="1" hidden="1" customWidth="1"/>
    <col min="21" max="21" width="0" style="1" hidden="1" customWidth="1"/>
    <col min="22" max="22" width="11.7109375" style="1" hidden="1" customWidth="1"/>
    <col min="23" max="23" width="12.5703125" style="1" hidden="1" customWidth="1"/>
    <col min="24" max="24" width="12.28515625" style="1" hidden="1" customWidth="1"/>
    <col min="25" max="28" width="0" style="1" hidden="1" customWidth="1"/>
    <col min="29" max="29" width="6.42578125" style="1" customWidth="1"/>
    <col min="30" max="30" width="5.140625" style="1" customWidth="1"/>
    <col min="31" max="209" width="9.140625" style="1"/>
    <col min="210" max="210" width="24.42578125" style="1" customWidth="1"/>
    <col min="211" max="211" width="124.42578125" style="1" customWidth="1"/>
    <col min="212" max="212" width="0" style="1" hidden="1" customWidth="1"/>
    <col min="213" max="213" width="21.85546875" style="1" customWidth="1"/>
    <col min="214" max="214" width="18.140625" style="1" customWidth="1"/>
    <col min="215" max="215" width="28.5703125" style="1" customWidth="1"/>
    <col min="216" max="216" width="11.140625" style="1" customWidth="1"/>
    <col min="217" max="217" width="24.5703125" style="1" customWidth="1"/>
    <col min="218" max="218" width="21.42578125" style="1" customWidth="1"/>
    <col min="219" max="219" width="23.5703125" style="1" customWidth="1"/>
    <col min="220" max="223" width="18.7109375" style="1" customWidth="1"/>
    <col min="224" max="224" width="16.5703125" style="1" customWidth="1"/>
    <col min="225" max="225" width="17.28515625" style="1" customWidth="1"/>
    <col min="226" max="226" width="15.42578125" style="1" customWidth="1"/>
    <col min="227" max="227" width="15.140625" style="1" customWidth="1"/>
    <col min="228" max="228" width="17.7109375" style="1" customWidth="1"/>
    <col min="229" max="229" width="12" style="1" customWidth="1"/>
    <col min="230" max="230" width="9.140625" style="1"/>
    <col min="231" max="231" width="11.7109375" style="1" customWidth="1"/>
    <col min="232" max="232" width="12.5703125" style="1" customWidth="1"/>
    <col min="233" max="233" width="12.28515625" style="1" customWidth="1"/>
    <col min="234" max="465" width="9.140625" style="1"/>
    <col min="466" max="466" width="24.42578125" style="1" customWidth="1"/>
    <col min="467" max="467" width="124.42578125" style="1" customWidth="1"/>
    <col min="468" max="468" width="0" style="1" hidden="1" customWidth="1"/>
    <col min="469" max="469" width="21.85546875" style="1" customWidth="1"/>
    <col min="470" max="470" width="18.140625" style="1" customWidth="1"/>
    <col min="471" max="471" width="28.5703125" style="1" customWidth="1"/>
    <col min="472" max="472" width="11.140625" style="1" customWidth="1"/>
    <col min="473" max="473" width="24.5703125" style="1" customWidth="1"/>
    <col min="474" max="474" width="21.42578125" style="1" customWidth="1"/>
    <col min="475" max="475" width="23.5703125" style="1" customWidth="1"/>
    <col min="476" max="479" width="18.7109375" style="1" customWidth="1"/>
    <col min="480" max="480" width="16.5703125" style="1" customWidth="1"/>
    <col min="481" max="481" width="17.28515625" style="1" customWidth="1"/>
    <col min="482" max="482" width="15.42578125" style="1" customWidth="1"/>
    <col min="483" max="483" width="15.140625" style="1" customWidth="1"/>
    <col min="484" max="484" width="17.7109375" style="1" customWidth="1"/>
    <col min="485" max="485" width="12" style="1" customWidth="1"/>
    <col min="486" max="486" width="9.140625" style="1"/>
    <col min="487" max="487" width="11.7109375" style="1" customWidth="1"/>
    <col min="488" max="488" width="12.5703125" style="1" customWidth="1"/>
    <col min="489" max="489" width="12.28515625" style="1" customWidth="1"/>
    <col min="490" max="721" width="9.140625" style="1"/>
    <col min="722" max="722" width="24.42578125" style="1" customWidth="1"/>
    <col min="723" max="723" width="124.42578125" style="1" customWidth="1"/>
    <col min="724" max="724" width="0" style="1" hidden="1" customWidth="1"/>
    <col min="725" max="725" width="21.85546875" style="1" customWidth="1"/>
    <col min="726" max="726" width="18.140625" style="1" customWidth="1"/>
    <col min="727" max="727" width="28.5703125" style="1" customWidth="1"/>
    <col min="728" max="728" width="11.140625" style="1" customWidth="1"/>
    <col min="729" max="729" width="24.5703125" style="1" customWidth="1"/>
    <col min="730" max="730" width="21.42578125" style="1" customWidth="1"/>
    <col min="731" max="731" width="23.5703125" style="1" customWidth="1"/>
    <col min="732" max="735" width="18.7109375" style="1" customWidth="1"/>
    <col min="736" max="736" width="16.5703125" style="1" customWidth="1"/>
    <col min="737" max="737" width="17.28515625" style="1" customWidth="1"/>
    <col min="738" max="738" width="15.42578125" style="1" customWidth="1"/>
    <col min="739" max="739" width="15.140625" style="1" customWidth="1"/>
    <col min="740" max="740" width="17.7109375" style="1" customWidth="1"/>
    <col min="741" max="741" width="12" style="1" customWidth="1"/>
    <col min="742" max="742" width="9.140625" style="1"/>
    <col min="743" max="743" width="11.7109375" style="1" customWidth="1"/>
    <col min="744" max="744" width="12.5703125" style="1" customWidth="1"/>
    <col min="745" max="745" width="12.28515625" style="1" customWidth="1"/>
    <col min="746" max="977" width="9.140625" style="1"/>
    <col min="978" max="978" width="24.42578125" style="1" customWidth="1"/>
    <col min="979" max="979" width="124.42578125" style="1" customWidth="1"/>
    <col min="980" max="980" width="0" style="1" hidden="1" customWidth="1"/>
    <col min="981" max="981" width="21.85546875" style="1" customWidth="1"/>
    <col min="982" max="982" width="18.140625" style="1" customWidth="1"/>
    <col min="983" max="983" width="28.5703125" style="1" customWidth="1"/>
    <col min="984" max="984" width="11.140625" style="1" customWidth="1"/>
    <col min="985" max="985" width="24.5703125" style="1" customWidth="1"/>
    <col min="986" max="986" width="21.42578125" style="1" customWidth="1"/>
    <col min="987" max="987" width="23.5703125" style="1" customWidth="1"/>
    <col min="988" max="991" width="18.7109375" style="1" customWidth="1"/>
    <col min="992" max="992" width="16.5703125" style="1" customWidth="1"/>
    <col min="993" max="993" width="17.28515625" style="1" customWidth="1"/>
    <col min="994" max="994" width="15.42578125" style="1" customWidth="1"/>
    <col min="995" max="995" width="15.140625" style="1" customWidth="1"/>
    <col min="996" max="996" width="17.7109375" style="1" customWidth="1"/>
    <col min="997" max="997" width="12" style="1" customWidth="1"/>
    <col min="998" max="998" width="9.140625" style="1"/>
    <col min="999" max="999" width="11.7109375" style="1" customWidth="1"/>
    <col min="1000" max="1000" width="12.5703125" style="1" customWidth="1"/>
    <col min="1001" max="1001" width="12.28515625" style="1" customWidth="1"/>
    <col min="1002" max="1233" width="9.140625" style="1"/>
    <col min="1234" max="1234" width="24.42578125" style="1" customWidth="1"/>
    <col min="1235" max="1235" width="124.42578125" style="1" customWidth="1"/>
    <col min="1236" max="1236" width="0" style="1" hidden="1" customWidth="1"/>
    <col min="1237" max="1237" width="21.85546875" style="1" customWidth="1"/>
    <col min="1238" max="1238" width="18.140625" style="1" customWidth="1"/>
    <col min="1239" max="1239" width="28.5703125" style="1" customWidth="1"/>
    <col min="1240" max="1240" width="11.140625" style="1" customWidth="1"/>
    <col min="1241" max="1241" width="24.5703125" style="1" customWidth="1"/>
    <col min="1242" max="1242" width="21.42578125" style="1" customWidth="1"/>
    <col min="1243" max="1243" width="23.5703125" style="1" customWidth="1"/>
    <col min="1244" max="1247" width="18.7109375" style="1" customWidth="1"/>
    <col min="1248" max="1248" width="16.5703125" style="1" customWidth="1"/>
    <col min="1249" max="1249" width="17.28515625" style="1" customWidth="1"/>
    <col min="1250" max="1250" width="15.42578125" style="1" customWidth="1"/>
    <col min="1251" max="1251" width="15.140625" style="1" customWidth="1"/>
    <col min="1252" max="1252" width="17.7109375" style="1" customWidth="1"/>
    <col min="1253" max="1253" width="12" style="1" customWidth="1"/>
    <col min="1254" max="1254" width="9.140625" style="1"/>
    <col min="1255" max="1255" width="11.7109375" style="1" customWidth="1"/>
    <col min="1256" max="1256" width="12.5703125" style="1" customWidth="1"/>
    <col min="1257" max="1257" width="12.28515625" style="1" customWidth="1"/>
    <col min="1258" max="1489" width="9.140625" style="1"/>
    <col min="1490" max="1490" width="24.42578125" style="1" customWidth="1"/>
    <col min="1491" max="1491" width="124.42578125" style="1" customWidth="1"/>
    <col min="1492" max="1492" width="0" style="1" hidden="1" customWidth="1"/>
    <col min="1493" max="1493" width="21.85546875" style="1" customWidth="1"/>
    <col min="1494" max="1494" width="18.140625" style="1" customWidth="1"/>
    <col min="1495" max="1495" width="28.5703125" style="1" customWidth="1"/>
    <col min="1496" max="1496" width="11.140625" style="1" customWidth="1"/>
    <col min="1497" max="1497" width="24.5703125" style="1" customWidth="1"/>
    <col min="1498" max="1498" width="21.42578125" style="1" customWidth="1"/>
    <col min="1499" max="1499" width="23.5703125" style="1" customWidth="1"/>
    <col min="1500" max="1503" width="18.7109375" style="1" customWidth="1"/>
    <col min="1504" max="1504" width="16.5703125" style="1" customWidth="1"/>
    <col min="1505" max="1505" width="17.28515625" style="1" customWidth="1"/>
    <col min="1506" max="1506" width="15.42578125" style="1" customWidth="1"/>
    <col min="1507" max="1507" width="15.140625" style="1" customWidth="1"/>
    <col min="1508" max="1508" width="17.7109375" style="1" customWidth="1"/>
    <col min="1509" max="1509" width="12" style="1" customWidth="1"/>
    <col min="1510" max="1510" width="9.140625" style="1"/>
    <col min="1511" max="1511" width="11.7109375" style="1" customWidth="1"/>
    <col min="1512" max="1512" width="12.5703125" style="1" customWidth="1"/>
    <col min="1513" max="1513" width="12.28515625" style="1" customWidth="1"/>
    <col min="1514" max="1745" width="9.140625" style="1"/>
    <col min="1746" max="1746" width="24.42578125" style="1" customWidth="1"/>
    <col min="1747" max="1747" width="124.42578125" style="1" customWidth="1"/>
    <col min="1748" max="1748" width="0" style="1" hidden="1" customWidth="1"/>
    <col min="1749" max="1749" width="21.85546875" style="1" customWidth="1"/>
    <col min="1750" max="1750" width="18.140625" style="1" customWidth="1"/>
    <col min="1751" max="1751" width="28.5703125" style="1" customWidth="1"/>
    <col min="1752" max="1752" width="11.140625" style="1" customWidth="1"/>
    <col min="1753" max="1753" width="24.5703125" style="1" customWidth="1"/>
    <col min="1754" max="1754" width="21.42578125" style="1" customWidth="1"/>
    <col min="1755" max="1755" width="23.5703125" style="1" customWidth="1"/>
    <col min="1756" max="1759" width="18.7109375" style="1" customWidth="1"/>
    <col min="1760" max="1760" width="16.5703125" style="1" customWidth="1"/>
    <col min="1761" max="1761" width="17.28515625" style="1" customWidth="1"/>
    <col min="1762" max="1762" width="15.42578125" style="1" customWidth="1"/>
    <col min="1763" max="1763" width="15.140625" style="1" customWidth="1"/>
    <col min="1764" max="1764" width="17.7109375" style="1" customWidth="1"/>
    <col min="1765" max="1765" width="12" style="1" customWidth="1"/>
    <col min="1766" max="1766" width="9.140625" style="1"/>
    <col min="1767" max="1767" width="11.7109375" style="1" customWidth="1"/>
    <col min="1768" max="1768" width="12.5703125" style="1" customWidth="1"/>
    <col min="1769" max="1769" width="12.28515625" style="1" customWidth="1"/>
    <col min="1770" max="2001" width="9.140625" style="1"/>
    <col min="2002" max="2002" width="24.42578125" style="1" customWidth="1"/>
    <col min="2003" max="2003" width="124.42578125" style="1" customWidth="1"/>
    <col min="2004" max="2004" width="0" style="1" hidden="1" customWidth="1"/>
    <col min="2005" max="2005" width="21.85546875" style="1" customWidth="1"/>
    <col min="2006" max="2006" width="18.140625" style="1" customWidth="1"/>
    <col min="2007" max="2007" width="28.5703125" style="1" customWidth="1"/>
    <col min="2008" max="2008" width="11.140625" style="1" customWidth="1"/>
    <col min="2009" max="2009" width="24.5703125" style="1" customWidth="1"/>
    <col min="2010" max="2010" width="21.42578125" style="1" customWidth="1"/>
    <col min="2011" max="2011" width="23.5703125" style="1" customWidth="1"/>
    <col min="2012" max="2015" width="18.7109375" style="1" customWidth="1"/>
    <col min="2016" max="2016" width="16.5703125" style="1" customWidth="1"/>
    <col min="2017" max="2017" width="17.28515625" style="1" customWidth="1"/>
    <col min="2018" max="2018" width="15.42578125" style="1" customWidth="1"/>
    <col min="2019" max="2019" width="15.140625" style="1" customWidth="1"/>
    <col min="2020" max="2020" width="17.7109375" style="1" customWidth="1"/>
    <col min="2021" max="2021" width="12" style="1" customWidth="1"/>
    <col min="2022" max="2022" width="9.140625" style="1"/>
    <col min="2023" max="2023" width="11.7109375" style="1" customWidth="1"/>
    <col min="2024" max="2024" width="12.5703125" style="1" customWidth="1"/>
    <col min="2025" max="2025" width="12.28515625" style="1" customWidth="1"/>
    <col min="2026" max="2257" width="9.140625" style="1"/>
    <col min="2258" max="2258" width="24.42578125" style="1" customWidth="1"/>
    <col min="2259" max="2259" width="124.42578125" style="1" customWidth="1"/>
    <col min="2260" max="2260" width="0" style="1" hidden="1" customWidth="1"/>
    <col min="2261" max="2261" width="21.85546875" style="1" customWidth="1"/>
    <col min="2262" max="2262" width="18.140625" style="1" customWidth="1"/>
    <col min="2263" max="2263" width="28.5703125" style="1" customWidth="1"/>
    <col min="2264" max="2264" width="11.140625" style="1" customWidth="1"/>
    <col min="2265" max="2265" width="24.5703125" style="1" customWidth="1"/>
    <col min="2266" max="2266" width="21.42578125" style="1" customWidth="1"/>
    <col min="2267" max="2267" width="23.5703125" style="1" customWidth="1"/>
    <col min="2268" max="2271" width="18.7109375" style="1" customWidth="1"/>
    <col min="2272" max="2272" width="16.5703125" style="1" customWidth="1"/>
    <col min="2273" max="2273" width="17.28515625" style="1" customWidth="1"/>
    <col min="2274" max="2274" width="15.42578125" style="1" customWidth="1"/>
    <col min="2275" max="2275" width="15.140625" style="1" customWidth="1"/>
    <col min="2276" max="2276" width="17.7109375" style="1" customWidth="1"/>
    <col min="2277" max="2277" width="12" style="1" customWidth="1"/>
    <col min="2278" max="2278" width="9.140625" style="1"/>
    <col min="2279" max="2279" width="11.7109375" style="1" customWidth="1"/>
    <col min="2280" max="2280" width="12.5703125" style="1" customWidth="1"/>
    <col min="2281" max="2281" width="12.28515625" style="1" customWidth="1"/>
    <col min="2282" max="2513" width="9.140625" style="1"/>
    <col min="2514" max="2514" width="24.42578125" style="1" customWidth="1"/>
    <col min="2515" max="2515" width="124.42578125" style="1" customWidth="1"/>
    <col min="2516" max="2516" width="0" style="1" hidden="1" customWidth="1"/>
    <col min="2517" max="2517" width="21.85546875" style="1" customWidth="1"/>
    <col min="2518" max="2518" width="18.140625" style="1" customWidth="1"/>
    <col min="2519" max="2519" width="28.5703125" style="1" customWidth="1"/>
    <col min="2520" max="2520" width="11.140625" style="1" customWidth="1"/>
    <col min="2521" max="2521" width="24.5703125" style="1" customWidth="1"/>
    <col min="2522" max="2522" width="21.42578125" style="1" customWidth="1"/>
    <col min="2523" max="2523" width="23.5703125" style="1" customWidth="1"/>
    <col min="2524" max="2527" width="18.7109375" style="1" customWidth="1"/>
    <col min="2528" max="2528" width="16.5703125" style="1" customWidth="1"/>
    <col min="2529" max="2529" width="17.28515625" style="1" customWidth="1"/>
    <col min="2530" max="2530" width="15.42578125" style="1" customWidth="1"/>
    <col min="2531" max="2531" width="15.140625" style="1" customWidth="1"/>
    <col min="2532" max="2532" width="17.7109375" style="1" customWidth="1"/>
    <col min="2533" max="2533" width="12" style="1" customWidth="1"/>
    <col min="2534" max="2534" width="9.140625" style="1"/>
    <col min="2535" max="2535" width="11.7109375" style="1" customWidth="1"/>
    <col min="2536" max="2536" width="12.5703125" style="1" customWidth="1"/>
    <col min="2537" max="2537" width="12.28515625" style="1" customWidth="1"/>
    <col min="2538" max="2769" width="9.140625" style="1"/>
    <col min="2770" max="2770" width="24.42578125" style="1" customWidth="1"/>
    <col min="2771" max="2771" width="124.42578125" style="1" customWidth="1"/>
    <col min="2772" max="2772" width="0" style="1" hidden="1" customWidth="1"/>
    <col min="2773" max="2773" width="21.85546875" style="1" customWidth="1"/>
    <col min="2774" max="2774" width="18.140625" style="1" customWidth="1"/>
    <col min="2775" max="2775" width="28.5703125" style="1" customWidth="1"/>
    <col min="2776" max="2776" width="11.140625" style="1" customWidth="1"/>
    <col min="2777" max="2777" width="24.5703125" style="1" customWidth="1"/>
    <col min="2778" max="2778" width="21.42578125" style="1" customWidth="1"/>
    <col min="2779" max="2779" width="23.5703125" style="1" customWidth="1"/>
    <col min="2780" max="2783" width="18.7109375" style="1" customWidth="1"/>
    <col min="2784" max="2784" width="16.5703125" style="1" customWidth="1"/>
    <col min="2785" max="2785" width="17.28515625" style="1" customWidth="1"/>
    <col min="2786" max="2786" width="15.42578125" style="1" customWidth="1"/>
    <col min="2787" max="2787" width="15.140625" style="1" customWidth="1"/>
    <col min="2788" max="2788" width="17.7109375" style="1" customWidth="1"/>
    <col min="2789" max="2789" width="12" style="1" customWidth="1"/>
    <col min="2790" max="2790" width="9.140625" style="1"/>
    <col min="2791" max="2791" width="11.7109375" style="1" customWidth="1"/>
    <col min="2792" max="2792" width="12.5703125" style="1" customWidth="1"/>
    <col min="2793" max="2793" width="12.28515625" style="1" customWidth="1"/>
    <col min="2794" max="3025" width="9.140625" style="1"/>
    <col min="3026" max="3026" width="24.42578125" style="1" customWidth="1"/>
    <col min="3027" max="3027" width="124.42578125" style="1" customWidth="1"/>
    <col min="3028" max="3028" width="0" style="1" hidden="1" customWidth="1"/>
    <col min="3029" max="3029" width="21.85546875" style="1" customWidth="1"/>
    <col min="3030" max="3030" width="18.140625" style="1" customWidth="1"/>
    <col min="3031" max="3031" width="28.5703125" style="1" customWidth="1"/>
    <col min="3032" max="3032" width="11.140625" style="1" customWidth="1"/>
    <col min="3033" max="3033" width="24.5703125" style="1" customWidth="1"/>
    <col min="3034" max="3034" width="21.42578125" style="1" customWidth="1"/>
    <col min="3035" max="3035" width="23.5703125" style="1" customWidth="1"/>
    <col min="3036" max="3039" width="18.7109375" style="1" customWidth="1"/>
    <col min="3040" max="3040" width="16.5703125" style="1" customWidth="1"/>
    <col min="3041" max="3041" width="17.28515625" style="1" customWidth="1"/>
    <col min="3042" max="3042" width="15.42578125" style="1" customWidth="1"/>
    <col min="3043" max="3043" width="15.140625" style="1" customWidth="1"/>
    <col min="3044" max="3044" width="17.7109375" style="1" customWidth="1"/>
    <col min="3045" max="3045" width="12" style="1" customWidth="1"/>
    <col min="3046" max="3046" width="9.140625" style="1"/>
    <col min="3047" max="3047" width="11.7109375" style="1" customWidth="1"/>
    <col min="3048" max="3048" width="12.5703125" style="1" customWidth="1"/>
    <col min="3049" max="3049" width="12.28515625" style="1" customWidth="1"/>
    <col min="3050" max="3281" width="9.140625" style="1"/>
    <col min="3282" max="3282" width="24.42578125" style="1" customWidth="1"/>
    <col min="3283" max="3283" width="124.42578125" style="1" customWidth="1"/>
    <col min="3284" max="3284" width="0" style="1" hidden="1" customWidth="1"/>
    <col min="3285" max="3285" width="21.85546875" style="1" customWidth="1"/>
    <col min="3286" max="3286" width="18.140625" style="1" customWidth="1"/>
    <col min="3287" max="3287" width="28.5703125" style="1" customWidth="1"/>
    <col min="3288" max="3288" width="11.140625" style="1" customWidth="1"/>
    <col min="3289" max="3289" width="24.5703125" style="1" customWidth="1"/>
    <col min="3290" max="3290" width="21.42578125" style="1" customWidth="1"/>
    <col min="3291" max="3291" width="23.5703125" style="1" customWidth="1"/>
    <col min="3292" max="3295" width="18.7109375" style="1" customWidth="1"/>
    <col min="3296" max="3296" width="16.5703125" style="1" customWidth="1"/>
    <col min="3297" max="3297" width="17.28515625" style="1" customWidth="1"/>
    <col min="3298" max="3298" width="15.42578125" style="1" customWidth="1"/>
    <col min="3299" max="3299" width="15.140625" style="1" customWidth="1"/>
    <col min="3300" max="3300" width="17.7109375" style="1" customWidth="1"/>
    <col min="3301" max="3301" width="12" style="1" customWidth="1"/>
    <col min="3302" max="3302" width="9.140625" style="1"/>
    <col min="3303" max="3303" width="11.7109375" style="1" customWidth="1"/>
    <col min="3304" max="3304" width="12.5703125" style="1" customWidth="1"/>
    <col min="3305" max="3305" width="12.28515625" style="1" customWidth="1"/>
    <col min="3306" max="3537" width="9.140625" style="1"/>
    <col min="3538" max="3538" width="24.42578125" style="1" customWidth="1"/>
    <col min="3539" max="3539" width="124.42578125" style="1" customWidth="1"/>
    <col min="3540" max="3540" width="0" style="1" hidden="1" customWidth="1"/>
    <col min="3541" max="3541" width="21.85546875" style="1" customWidth="1"/>
    <col min="3542" max="3542" width="18.140625" style="1" customWidth="1"/>
    <col min="3543" max="3543" width="28.5703125" style="1" customWidth="1"/>
    <col min="3544" max="3544" width="11.140625" style="1" customWidth="1"/>
    <col min="3545" max="3545" width="24.5703125" style="1" customWidth="1"/>
    <col min="3546" max="3546" width="21.42578125" style="1" customWidth="1"/>
    <col min="3547" max="3547" width="23.5703125" style="1" customWidth="1"/>
    <col min="3548" max="3551" width="18.7109375" style="1" customWidth="1"/>
    <col min="3552" max="3552" width="16.5703125" style="1" customWidth="1"/>
    <col min="3553" max="3553" width="17.28515625" style="1" customWidth="1"/>
    <col min="3554" max="3554" width="15.42578125" style="1" customWidth="1"/>
    <col min="3555" max="3555" width="15.140625" style="1" customWidth="1"/>
    <col min="3556" max="3556" width="17.7109375" style="1" customWidth="1"/>
    <col min="3557" max="3557" width="12" style="1" customWidth="1"/>
    <col min="3558" max="3558" width="9.140625" style="1"/>
    <col min="3559" max="3559" width="11.7109375" style="1" customWidth="1"/>
    <col min="3560" max="3560" width="12.5703125" style="1" customWidth="1"/>
    <col min="3561" max="3561" width="12.28515625" style="1" customWidth="1"/>
    <col min="3562" max="3793" width="9.140625" style="1"/>
    <col min="3794" max="3794" width="24.42578125" style="1" customWidth="1"/>
    <col min="3795" max="3795" width="124.42578125" style="1" customWidth="1"/>
    <col min="3796" max="3796" width="0" style="1" hidden="1" customWidth="1"/>
    <col min="3797" max="3797" width="21.85546875" style="1" customWidth="1"/>
    <col min="3798" max="3798" width="18.140625" style="1" customWidth="1"/>
    <col min="3799" max="3799" width="28.5703125" style="1" customWidth="1"/>
    <col min="3800" max="3800" width="11.140625" style="1" customWidth="1"/>
    <col min="3801" max="3801" width="24.5703125" style="1" customWidth="1"/>
    <col min="3802" max="3802" width="21.42578125" style="1" customWidth="1"/>
    <col min="3803" max="3803" width="23.5703125" style="1" customWidth="1"/>
    <col min="3804" max="3807" width="18.7109375" style="1" customWidth="1"/>
    <col min="3808" max="3808" width="16.5703125" style="1" customWidth="1"/>
    <col min="3809" max="3809" width="17.28515625" style="1" customWidth="1"/>
    <col min="3810" max="3810" width="15.42578125" style="1" customWidth="1"/>
    <col min="3811" max="3811" width="15.140625" style="1" customWidth="1"/>
    <col min="3812" max="3812" width="17.7109375" style="1" customWidth="1"/>
    <col min="3813" max="3813" width="12" style="1" customWidth="1"/>
    <col min="3814" max="3814" width="9.140625" style="1"/>
    <col min="3815" max="3815" width="11.7109375" style="1" customWidth="1"/>
    <col min="3816" max="3816" width="12.5703125" style="1" customWidth="1"/>
    <col min="3817" max="3817" width="12.28515625" style="1" customWidth="1"/>
    <col min="3818" max="4049" width="9.140625" style="1"/>
    <col min="4050" max="4050" width="24.42578125" style="1" customWidth="1"/>
    <col min="4051" max="4051" width="124.42578125" style="1" customWidth="1"/>
    <col min="4052" max="4052" width="0" style="1" hidden="1" customWidth="1"/>
    <col min="4053" max="4053" width="21.85546875" style="1" customWidth="1"/>
    <col min="4054" max="4054" width="18.140625" style="1" customWidth="1"/>
    <col min="4055" max="4055" width="28.5703125" style="1" customWidth="1"/>
    <col min="4056" max="4056" width="11.140625" style="1" customWidth="1"/>
    <col min="4057" max="4057" width="24.5703125" style="1" customWidth="1"/>
    <col min="4058" max="4058" width="21.42578125" style="1" customWidth="1"/>
    <col min="4059" max="4059" width="23.5703125" style="1" customWidth="1"/>
    <col min="4060" max="4063" width="18.7109375" style="1" customWidth="1"/>
    <col min="4064" max="4064" width="16.5703125" style="1" customWidth="1"/>
    <col min="4065" max="4065" width="17.28515625" style="1" customWidth="1"/>
    <col min="4066" max="4066" width="15.42578125" style="1" customWidth="1"/>
    <col min="4067" max="4067" width="15.140625" style="1" customWidth="1"/>
    <col min="4068" max="4068" width="17.7109375" style="1" customWidth="1"/>
    <col min="4069" max="4069" width="12" style="1" customWidth="1"/>
    <col min="4070" max="4070" width="9.140625" style="1"/>
    <col min="4071" max="4071" width="11.7109375" style="1" customWidth="1"/>
    <col min="4072" max="4072" width="12.5703125" style="1" customWidth="1"/>
    <col min="4073" max="4073" width="12.28515625" style="1" customWidth="1"/>
    <col min="4074" max="4305" width="9.140625" style="1"/>
    <col min="4306" max="4306" width="24.42578125" style="1" customWidth="1"/>
    <col min="4307" max="4307" width="124.42578125" style="1" customWidth="1"/>
    <col min="4308" max="4308" width="0" style="1" hidden="1" customWidth="1"/>
    <col min="4309" max="4309" width="21.85546875" style="1" customWidth="1"/>
    <col min="4310" max="4310" width="18.140625" style="1" customWidth="1"/>
    <col min="4311" max="4311" width="28.5703125" style="1" customWidth="1"/>
    <col min="4312" max="4312" width="11.140625" style="1" customWidth="1"/>
    <col min="4313" max="4313" width="24.5703125" style="1" customWidth="1"/>
    <col min="4314" max="4314" width="21.42578125" style="1" customWidth="1"/>
    <col min="4315" max="4315" width="23.5703125" style="1" customWidth="1"/>
    <col min="4316" max="4319" width="18.7109375" style="1" customWidth="1"/>
    <col min="4320" max="4320" width="16.5703125" style="1" customWidth="1"/>
    <col min="4321" max="4321" width="17.28515625" style="1" customWidth="1"/>
    <col min="4322" max="4322" width="15.42578125" style="1" customWidth="1"/>
    <col min="4323" max="4323" width="15.140625" style="1" customWidth="1"/>
    <col min="4324" max="4324" width="17.7109375" style="1" customWidth="1"/>
    <col min="4325" max="4325" width="12" style="1" customWidth="1"/>
    <col min="4326" max="4326" width="9.140625" style="1"/>
    <col min="4327" max="4327" width="11.7109375" style="1" customWidth="1"/>
    <col min="4328" max="4328" width="12.5703125" style="1" customWidth="1"/>
    <col min="4329" max="4329" width="12.28515625" style="1" customWidth="1"/>
    <col min="4330" max="4561" width="9.140625" style="1"/>
    <col min="4562" max="4562" width="24.42578125" style="1" customWidth="1"/>
    <col min="4563" max="4563" width="124.42578125" style="1" customWidth="1"/>
    <col min="4564" max="4564" width="0" style="1" hidden="1" customWidth="1"/>
    <col min="4565" max="4565" width="21.85546875" style="1" customWidth="1"/>
    <col min="4566" max="4566" width="18.140625" style="1" customWidth="1"/>
    <col min="4567" max="4567" width="28.5703125" style="1" customWidth="1"/>
    <col min="4568" max="4568" width="11.140625" style="1" customWidth="1"/>
    <col min="4569" max="4569" width="24.5703125" style="1" customWidth="1"/>
    <col min="4570" max="4570" width="21.42578125" style="1" customWidth="1"/>
    <col min="4571" max="4571" width="23.5703125" style="1" customWidth="1"/>
    <col min="4572" max="4575" width="18.7109375" style="1" customWidth="1"/>
    <col min="4576" max="4576" width="16.5703125" style="1" customWidth="1"/>
    <col min="4577" max="4577" width="17.28515625" style="1" customWidth="1"/>
    <col min="4578" max="4578" width="15.42578125" style="1" customWidth="1"/>
    <col min="4579" max="4579" width="15.140625" style="1" customWidth="1"/>
    <col min="4580" max="4580" width="17.7109375" style="1" customWidth="1"/>
    <col min="4581" max="4581" width="12" style="1" customWidth="1"/>
    <col min="4582" max="4582" width="9.140625" style="1"/>
    <col min="4583" max="4583" width="11.7109375" style="1" customWidth="1"/>
    <col min="4584" max="4584" width="12.5703125" style="1" customWidth="1"/>
    <col min="4585" max="4585" width="12.28515625" style="1" customWidth="1"/>
    <col min="4586" max="4817" width="9.140625" style="1"/>
    <col min="4818" max="4818" width="24.42578125" style="1" customWidth="1"/>
    <col min="4819" max="4819" width="124.42578125" style="1" customWidth="1"/>
    <col min="4820" max="4820" width="0" style="1" hidden="1" customWidth="1"/>
    <col min="4821" max="4821" width="21.85546875" style="1" customWidth="1"/>
    <col min="4822" max="4822" width="18.140625" style="1" customWidth="1"/>
    <col min="4823" max="4823" width="28.5703125" style="1" customWidth="1"/>
    <col min="4824" max="4824" width="11.140625" style="1" customWidth="1"/>
    <col min="4825" max="4825" width="24.5703125" style="1" customWidth="1"/>
    <col min="4826" max="4826" width="21.42578125" style="1" customWidth="1"/>
    <col min="4827" max="4827" width="23.5703125" style="1" customWidth="1"/>
    <col min="4828" max="4831" width="18.7109375" style="1" customWidth="1"/>
    <col min="4832" max="4832" width="16.5703125" style="1" customWidth="1"/>
    <col min="4833" max="4833" width="17.28515625" style="1" customWidth="1"/>
    <col min="4834" max="4834" width="15.42578125" style="1" customWidth="1"/>
    <col min="4835" max="4835" width="15.140625" style="1" customWidth="1"/>
    <col min="4836" max="4836" width="17.7109375" style="1" customWidth="1"/>
    <col min="4837" max="4837" width="12" style="1" customWidth="1"/>
    <col min="4838" max="4838" width="9.140625" style="1"/>
    <col min="4839" max="4839" width="11.7109375" style="1" customWidth="1"/>
    <col min="4840" max="4840" width="12.5703125" style="1" customWidth="1"/>
    <col min="4841" max="4841" width="12.28515625" style="1" customWidth="1"/>
    <col min="4842" max="5073" width="9.140625" style="1"/>
    <col min="5074" max="5074" width="24.42578125" style="1" customWidth="1"/>
    <col min="5075" max="5075" width="124.42578125" style="1" customWidth="1"/>
    <col min="5076" max="5076" width="0" style="1" hidden="1" customWidth="1"/>
    <col min="5077" max="5077" width="21.85546875" style="1" customWidth="1"/>
    <col min="5078" max="5078" width="18.140625" style="1" customWidth="1"/>
    <col min="5079" max="5079" width="28.5703125" style="1" customWidth="1"/>
    <col min="5080" max="5080" width="11.140625" style="1" customWidth="1"/>
    <col min="5081" max="5081" width="24.5703125" style="1" customWidth="1"/>
    <col min="5082" max="5082" width="21.42578125" style="1" customWidth="1"/>
    <col min="5083" max="5083" width="23.5703125" style="1" customWidth="1"/>
    <col min="5084" max="5087" width="18.7109375" style="1" customWidth="1"/>
    <col min="5088" max="5088" width="16.5703125" style="1" customWidth="1"/>
    <col min="5089" max="5089" width="17.28515625" style="1" customWidth="1"/>
    <col min="5090" max="5090" width="15.42578125" style="1" customWidth="1"/>
    <col min="5091" max="5091" width="15.140625" style="1" customWidth="1"/>
    <col min="5092" max="5092" width="17.7109375" style="1" customWidth="1"/>
    <col min="5093" max="5093" width="12" style="1" customWidth="1"/>
    <col min="5094" max="5094" width="9.140625" style="1"/>
    <col min="5095" max="5095" width="11.7109375" style="1" customWidth="1"/>
    <col min="5096" max="5096" width="12.5703125" style="1" customWidth="1"/>
    <col min="5097" max="5097" width="12.28515625" style="1" customWidth="1"/>
    <col min="5098" max="5329" width="9.140625" style="1"/>
    <col min="5330" max="5330" width="24.42578125" style="1" customWidth="1"/>
    <col min="5331" max="5331" width="124.42578125" style="1" customWidth="1"/>
    <col min="5332" max="5332" width="0" style="1" hidden="1" customWidth="1"/>
    <col min="5333" max="5333" width="21.85546875" style="1" customWidth="1"/>
    <col min="5334" max="5334" width="18.140625" style="1" customWidth="1"/>
    <col min="5335" max="5335" width="28.5703125" style="1" customWidth="1"/>
    <col min="5336" max="5336" width="11.140625" style="1" customWidth="1"/>
    <col min="5337" max="5337" width="24.5703125" style="1" customWidth="1"/>
    <col min="5338" max="5338" width="21.42578125" style="1" customWidth="1"/>
    <col min="5339" max="5339" width="23.5703125" style="1" customWidth="1"/>
    <col min="5340" max="5343" width="18.7109375" style="1" customWidth="1"/>
    <col min="5344" max="5344" width="16.5703125" style="1" customWidth="1"/>
    <col min="5345" max="5345" width="17.28515625" style="1" customWidth="1"/>
    <col min="5346" max="5346" width="15.42578125" style="1" customWidth="1"/>
    <col min="5347" max="5347" width="15.140625" style="1" customWidth="1"/>
    <col min="5348" max="5348" width="17.7109375" style="1" customWidth="1"/>
    <col min="5349" max="5349" width="12" style="1" customWidth="1"/>
    <col min="5350" max="5350" width="9.140625" style="1"/>
    <col min="5351" max="5351" width="11.7109375" style="1" customWidth="1"/>
    <col min="5352" max="5352" width="12.5703125" style="1" customWidth="1"/>
    <col min="5353" max="5353" width="12.28515625" style="1" customWidth="1"/>
    <col min="5354" max="5585" width="9.140625" style="1"/>
    <col min="5586" max="5586" width="24.42578125" style="1" customWidth="1"/>
    <col min="5587" max="5587" width="124.42578125" style="1" customWidth="1"/>
    <col min="5588" max="5588" width="0" style="1" hidden="1" customWidth="1"/>
    <col min="5589" max="5589" width="21.85546875" style="1" customWidth="1"/>
    <col min="5590" max="5590" width="18.140625" style="1" customWidth="1"/>
    <col min="5591" max="5591" width="28.5703125" style="1" customWidth="1"/>
    <col min="5592" max="5592" width="11.140625" style="1" customWidth="1"/>
    <col min="5593" max="5593" width="24.5703125" style="1" customWidth="1"/>
    <col min="5594" max="5594" width="21.42578125" style="1" customWidth="1"/>
    <col min="5595" max="5595" width="23.5703125" style="1" customWidth="1"/>
    <col min="5596" max="5599" width="18.7109375" style="1" customWidth="1"/>
    <col min="5600" max="5600" width="16.5703125" style="1" customWidth="1"/>
    <col min="5601" max="5601" width="17.28515625" style="1" customWidth="1"/>
    <col min="5602" max="5602" width="15.42578125" style="1" customWidth="1"/>
    <col min="5603" max="5603" width="15.140625" style="1" customWidth="1"/>
    <col min="5604" max="5604" width="17.7109375" style="1" customWidth="1"/>
    <col min="5605" max="5605" width="12" style="1" customWidth="1"/>
    <col min="5606" max="5606" width="9.140625" style="1"/>
    <col min="5607" max="5607" width="11.7109375" style="1" customWidth="1"/>
    <col min="5608" max="5608" width="12.5703125" style="1" customWidth="1"/>
    <col min="5609" max="5609" width="12.28515625" style="1" customWidth="1"/>
    <col min="5610" max="5841" width="9.140625" style="1"/>
    <col min="5842" max="5842" width="24.42578125" style="1" customWidth="1"/>
    <col min="5843" max="5843" width="124.42578125" style="1" customWidth="1"/>
    <col min="5844" max="5844" width="0" style="1" hidden="1" customWidth="1"/>
    <col min="5845" max="5845" width="21.85546875" style="1" customWidth="1"/>
    <col min="5846" max="5846" width="18.140625" style="1" customWidth="1"/>
    <col min="5847" max="5847" width="28.5703125" style="1" customWidth="1"/>
    <col min="5848" max="5848" width="11.140625" style="1" customWidth="1"/>
    <col min="5849" max="5849" width="24.5703125" style="1" customWidth="1"/>
    <col min="5850" max="5850" width="21.42578125" style="1" customWidth="1"/>
    <col min="5851" max="5851" width="23.5703125" style="1" customWidth="1"/>
    <col min="5852" max="5855" width="18.7109375" style="1" customWidth="1"/>
    <col min="5856" max="5856" width="16.5703125" style="1" customWidth="1"/>
    <col min="5857" max="5857" width="17.28515625" style="1" customWidth="1"/>
    <col min="5858" max="5858" width="15.42578125" style="1" customWidth="1"/>
    <col min="5859" max="5859" width="15.140625" style="1" customWidth="1"/>
    <col min="5860" max="5860" width="17.7109375" style="1" customWidth="1"/>
    <col min="5861" max="5861" width="12" style="1" customWidth="1"/>
    <col min="5862" max="5862" width="9.140625" style="1"/>
    <col min="5863" max="5863" width="11.7109375" style="1" customWidth="1"/>
    <col min="5864" max="5864" width="12.5703125" style="1" customWidth="1"/>
    <col min="5865" max="5865" width="12.28515625" style="1" customWidth="1"/>
    <col min="5866" max="6097" width="9.140625" style="1"/>
    <col min="6098" max="6098" width="24.42578125" style="1" customWidth="1"/>
    <col min="6099" max="6099" width="124.42578125" style="1" customWidth="1"/>
    <col min="6100" max="6100" width="0" style="1" hidden="1" customWidth="1"/>
    <col min="6101" max="6101" width="21.85546875" style="1" customWidth="1"/>
    <col min="6102" max="6102" width="18.140625" style="1" customWidth="1"/>
    <col min="6103" max="6103" width="28.5703125" style="1" customWidth="1"/>
    <col min="6104" max="6104" width="11.140625" style="1" customWidth="1"/>
    <col min="6105" max="6105" width="24.5703125" style="1" customWidth="1"/>
    <col min="6106" max="6106" width="21.42578125" style="1" customWidth="1"/>
    <col min="6107" max="6107" width="23.5703125" style="1" customWidth="1"/>
    <col min="6108" max="6111" width="18.7109375" style="1" customWidth="1"/>
    <col min="6112" max="6112" width="16.5703125" style="1" customWidth="1"/>
    <col min="6113" max="6113" width="17.28515625" style="1" customWidth="1"/>
    <col min="6114" max="6114" width="15.42578125" style="1" customWidth="1"/>
    <col min="6115" max="6115" width="15.140625" style="1" customWidth="1"/>
    <col min="6116" max="6116" width="17.7109375" style="1" customWidth="1"/>
    <col min="6117" max="6117" width="12" style="1" customWidth="1"/>
    <col min="6118" max="6118" width="9.140625" style="1"/>
    <col min="6119" max="6119" width="11.7109375" style="1" customWidth="1"/>
    <col min="6120" max="6120" width="12.5703125" style="1" customWidth="1"/>
    <col min="6121" max="6121" width="12.28515625" style="1" customWidth="1"/>
    <col min="6122" max="6353" width="9.140625" style="1"/>
    <col min="6354" max="6354" width="24.42578125" style="1" customWidth="1"/>
    <col min="6355" max="6355" width="124.42578125" style="1" customWidth="1"/>
    <col min="6356" max="6356" width="0" style="1" hidden="1" customWidth="1"/>
    <col min="6357" max="6357" width="21.85546875" style="1" customWidth="1"/>
    <col min="6358" max="6358" width="18.140625" style="1" customWidth="1"/>
    <col min="6359" max="6359" width="28.5703125" style="1" customWidth="1"/>
    <col min="6360" max="6360" width="11.140625" style="1" customWidth="1"/>
    <col min="6361" max="6361" width="24.5703125" style="1" customWidth="1"/>
    <col min="6362" max="6362" width="21.42578125" style="1" customWidth="1"/>
    <col min="6363" max="6363" width="23.5703125" style="1" customWidth="1"/>
    <col min="6364" max="6367" width="18.7109375" style="1" customWidth="1"/>
    <col min="6368" max="6368" width="16.5703125" style="1" customWidth="1"/>
    <col min="6369" max="6369" width="17.28515625" style="1" customWidth="1"/>
    <col min="6370" max="6370" width="15.42578125" style="1" customWidth="1"/>
    <col min="6371" max="6371" width="15.140625" style="1" customWidth="1"/>
    <col min="6372" max="6372" width="17.7109375" style="1" customWidth="1"/>
    <col min="6373" max="6373" width="12" style="1" customWidth="1"/>
    <col min="6374" max="6374" width="9.140625" style="1"/>
    <col min="6375" max="6375" width="11.7109375" style="1" customWidth="1"/>
    <col min="6376" max="6376" width="12.5703125" style="1" customWidth="1"/>
    <col min="6377" max="6377" width="12.28515625" style="1" customWidth="1"/>
    <col min="6378" max="6609" width="9.140625" style="1"/>
    <col min="6610" max="6610" width="24.42578125" style="1" customWidth="1"/>
    <col min="6611" max="6611" width="124.42578125" style="1" customWidth="1"/>
    <col min="6612" max="6612" width="0" style="1" hidden="1" customWidth="1"/>
    <col min="6613" max="6613" width="21.85546875" style="1" customWidth="1"/>
    <col min="6614" max="6614" width="18.140625" style="1" customWidth="1"/>
    <col min="6615" max="6615" width="28.5703125" style="1" customWidth="1"/>
    <col min="6616" max="6616" width="11.140625" style="1" customWidth="1"/>
    <col min="6617" max="6617" width="24.5703125" style="1" customWidth="1"/>
    <col min="6618" max="6618" width="21.42578125" style="1" customWidth="1"/>
    <col min="6619" max="6619" width="23.5703125" style="1" customWidth="1"/>
    <col min="6620" max="6623" width="18.7109375" style="1" customWidth="1"/>
    <col min="6624" max="6624" width="16.5703125" style="1" customWidth="1"/>
    <col min="6625" max="6625" width="17.28515625" style="1" customWidth="1"/>
    <col min="6626" max="6626" width="15.42578125" style="1" customWidth="1"/>
    <col min="6627" max="6627" width="15.140625" style="1" customWidth="1"/>
    <col min="6628" max="6628" width="17.7109375" style="1" customWidth="1"/>
    <col min="6629" max="6629" width="12" style="1" customWidth="1"/>
    <col min="6630" max="6630" width="9.140625" style="1"/>
    <col min="6631" max="6631" width="11.7109375" style="1" customWidth="1"/>
    <col min="6632" max="6632" width="12.5703125" style="1" customWidth="1"/>
    <col min="6633" max="6633" width="12.28515625" style="1" customWidth="1"/>
    <col min="6634" max="6865" width="9.140625" style="1"/>
    <col min="6866" max="6866" width="24.42578125" style="1" customWidth="1"/>
    <col min="6867" max="6867" width="124.42578125" style="1" customWidth="1"/>
    <col min="6868" max="6868" width="0" style="1" hidden="1" customWidth="1"/>
    <col min="6869" max="6869" width="21.85546875" style="1" customWidth="1"/>
    <col min="6870" max="6870" width="18.140625" style="1" customWidth="1"/>
    <col min="6871" max="6871" width="28.5703125" style="1" customWidth="1"/>
    <col min="6872" max="6872" width="11.140625" style="1" customWidth="1"/>
    <col min="6873" max="6873" width="24.5703125" style="1" customWidth="1"/>
    <col min="6874" max="6874" width="21.42578125" style="1" customWidth="1"/>
    <col min="6875" max="6875" width="23.5703125" style="1" customWidth="1"/>
    <col min="6876" max="6879" width="18.7109375" style="1" customWidth="1"/>
    <col min="6880" max="6880" width="16.5703125" style="1" customWidth="1"/>
    <col min="6881" max="6881" width="17.28515625" style="1" customWidth="1"/>
    <col min="6882" max="6882" width="15.42578125" style="1" customWidth="1"/>
    <col min="6883" max="6883" width="15.140625" style="1" customWidth="1"/>
    <col min="6884" max="6884" width="17.7109375" style="1" customWidth="1"/>
    <col min="6885" max="6885" width="12" style="1" customWidth="1"/>
    <col min="6886" max="6886" width="9.140625" style="1"/>
    <col min="6887" max="6887" width="11.7109375" style="1" customWidth="1"/>
    <col min="6888" max="6888" width="12.5703125" style="1" customWidth="1"/>
    <col min="6889" max="6889" width="12.28515625" style="1" customWidth="1"/>
    <col min="6890" max="7121" width="9.140625" style="1"/>
    <col min="7122" max="7122" width="24.42578125" style="1" customWidth="1"/>
    <col min="7123" max="7123" width="124.42578125" style="1" customWidth="1"/>
    <col min="7124" max="7124" width="0" style="1" hidden="1" customWidth="1"/>
    <col min="7125" max="7125" width="21.85546875" style="1" customWidth="1"/>
    <col min="7126" max="7126" width="18.140625" style="1" customWidth="1"/>
    <col min="7127" max="7127" width="28.5703125" style="1" customWidth="1"/>
    <col min="7128" max="7128" width="11.140625" style="1" customWidth="1"/>
    <col min="7129" max="7129" width="24.5703125" style="1" customWidth="1"/>
    <col min="7130" max="7130" width="21.42578125" style="1" customWidth="1"/>
    <col min="7131" max="7131" width="23.5703125" style="1" customWidth="1"/>
    <col min="7132" max="7135" width="18.7109375" style="1" customWidth="1"/>
    <col min="7136" max="7136" width="16.5703125" style="1" customWidth="1"/>
    <col min="7137" max="7137" width="17.28515625" style="1" customWidth="1"/>
    <col min="7138" max="7138" width="15.42578125" style="1" customWidth="1"/>
    <col min="7139" max="7139" width="15.140625" style="1" customWidth="1"/>
    <col min="7140" max="7140" width="17.7109375" style="1" customWidth="1"/>
    <col min="7141" max="7141" width="12" style="1" customWidth="1"/>
    <col min="7142" max="7142" width="9.140625" style="1"/>
    <col min="7143" max="7143" width="11.7109375" style="1" customWidth="1"/>
    <col min="7144" max="7144" width="12.5703125" style="1" customWidth="1"/>
    <col min="7145" max="7145" width="12.28515625" style="1" customWidth="1"/>
    <col min="7146" max="7377" width="9.140625" style="1"/>
    <col min="7378" max="7378" width="24.42578125" style="1" customWidth="1"/>
    <col min="7379" max="7379" width="124.42578125" style="1" customWidth="1"/>
    <col min="7380" max="7380" width="0" style="1" hidden="1" customWidth="1"/>
    <col min="7381" max="7381" width="21.85546875" style="1" customWidth="1"/>
    <col min="7382" max="7382" width="18.140625" style="1" customWidth="1"/>
    <col min="7383" max="7383" width="28.5703125" style="1" customWidth="1"/>
    <col min="7384" max="7384" width="11.140625" style="1" customWidth="1"/>
    <col min="7385" max="7385" width="24.5703125" style="1" customWidth="1"/>
    <col min="7386" max="7386" width="21.42578125" style="1" customWidth="1"/>
    <col min="7387" max="7387" width="23.5703125" style="1" customWidth="1"/>
    <col min="7388" max="7391" width="18.7109375" style="1" customWidth="1"/>
    <col min="7392" max="7392" width="16.5703125" style="1" customWidth="1"/>
    <col min="7393" max="7393" width="17.28515625" style="1" customWidth="1"/>
    <col min="7394" max="7394" width="15.42578125" style="1" customWidth="1"/>
    <col min="7395" max="7395" width="15.140625" style="1" customWidth="1"/>
    <col min="7396" max="7396" width="17.7109375" style="1" customWidth="1"/>
    <col min="7397" max="7397" width="12" style="1" customWidth="1"/>
    <col min="7398" max="7398" width="9.140625" style="1"/>
    <col min="7399" max="7399" width="11.7109375" style="1" customWidth="1"/>
    <col min="7400" max="7400" width="12.5703125" style="1" customWidth="1"/>
    <col min="7401" max="7401" width="12.28515625" style="1" customWidth="1"/>
    <col min="7402" max="7633" width="9.140625" style="1"/>
    <col min="7634" max="7634" width="24.42578125" style="1" customWidth="1"/>
    <col min="7635" max="7635" width="124.42578125" style="1" customWidth="1"/>
    <col min="7636" max="7636" width="0" style="1" hidden="1" customWidth="1"/>
    <col min="7637" max="7637" width="21.85546875" style="1" customWidth="1"/>
    <col min="7638" max="7638" width="18.140625" style="1" customWidth="1"/>
    <col min="7639" max="7639" width="28.5703125" style="1" customWidth="1"/>
    <col min="7640" max="7640" width="11.140625" style="1" customWidth="1"/>
    <col min="7641" max="7641" width="24.5703125" style="1" customWidth="1"/>
    <col min="7642" max="7642" width="21.42578125" style="1" customWidth="1"/>
    <col min="7643" max="7643" width="23.5703125" style="1" customWidth="1"/>
    <col min="7644" max="7647" width="18.7109375" style="1" customWidth="1"/>
    <col min="7648" max="7648" width="16.5703125" style="1" customWidth="1"/>
    <col min="7649" max="7649" width="17.28515625" style="1" customWidth="1"/>
    <col min="7650" max="7650" width="15.42578125" style="1" customWidth="1"/>
    <col min="7651" max="7651" width="15.140625" style="1" customWidth="1"/>
    <col min="7652" max="7652" width="17.7109375" style="1" customWidth="1"/>
    <col min="7653" max="7653" width="12" style="1" customWidth="1"/>
    <col min="7654" max="7654" width="9.140625" style="1"/>
    <col min="7655" max="7655" width="11.7109375" style="1" customWidth="1"/>
    <col min="7656" max="7656" width="12.5703125" style="1" customWidth="1"/>
    <col min="7657" max="7657" width="12.28515625" style="1" customWidth="1"/>
    <col min="7658" max="7889" width="9.140625" style="1"/>
    <col min="7890" max="7890" width="24.42578125" style="1" customWidth="1"/>
    <col min="7891" max="7891" width="124.42578125" style="1" customWidth="1"/>
    <col min="7892" max="7892" width="0" style="1" hidden="1" customWidth="1"/>
    <col min="7893" max="7893" width="21.85546875" style="1" customWidth="1"/>
    <col min="7894" max="7894" width="18.140625" style="1" customWidth="1"/>
    <col min="7895" max="7895" width="28.5703125" style="1" customWidth="1"/>
    <col min="7896" max="7896" width="11.140625" style="1" customWidth="1"/>
    <col min="7897" max="7897" width="24.5703125" style="1" customWidth="1"/>
    <col min="7898" max="7898" width="21.42578125" style="1" customWidth="1"/>
    <col min="7899" max="7899" width="23.5703125" style="1" customWidth="1"/>
    <col min="7900" max="7903" width="18.7109375" style="1" customWidth="1"/>
    <col min="7904" max="7904" width="16.5703125" style="1" customWidth="1"/>
    <col min="7905" max="7905" width="17.28515625" style="1" customWidth="1"/>
    <col min="7906" max="7906" width="15.42578125" style="1" customWidth="1"/>
    <col min="7907" max="7907" width="15.140625" style="1" customWidth="1"/>
    <col min="7908" max="7908" width="17.7109375" style="1" customWidth="1"/>
    <col min="7909" max="7909" width="12" style="1" customWidth="1"/>
    <col min="7910" max="7910" width="9.140625" style="1"/>
    <col min="7911" max="7911" width="11.7109375" style="1" customWidth="1"/>
    <col min="7912" max="7912" width="12.5703125" style="1" customWidth="1"/>
    <col min="7913" max="7913" width="12.28515625" style="1" customWidth="1"/>
    <col min="7914" max="8145" width="9.140625" style="1"/>
    <col min="8146" max="8146" width="24.42578125" style="1" customWidth="1"/>
    <col min="8147" max="8147" width="124.42578125" style="1" customWidth="1"/>
    <col min="8148" max="8148" width="0" style="1" hidden="1" customWidth="1"/>
    <col min="8149" max="8149" width="21.85546875" style="1" customWidth="1"/>
    <col min="8150" max="8150" width="18.140625" style="1" customWidth="1"/>
    <col min="8151" max="8151" width="28.5703125" style="1" customWidth="1"/>
    <col min="8152" max="8152" width="11.140625" style="1" customWidth="1"/>
    <col min="8153" max="8153" width="24.5703125" style="1" customWidth="1"/>
    <col min="8154" max="8154" width="21.42578125" style="1" customWidth="1"/>
    <col min="8155" max="8155" width="23.5703125" style="1" customWidth="1"/>
    <col min="8156" max="8159" width="18.7109375" style="1" customWidth="1"/>
    <col min="8160" max="8160" width="16.5703125" style="1" customWidth="1"/>
    <col min="8161" max="8161" width="17.28515625" style="1" customWidth="1"/>
    <col min="8162" max="8162" width="15.42578125" style="1" customWidth="1"/>
    <col min="8163" max="8163" width="15.140625" style="1" customWidth="1"/>
    <col min="8164" max="8164" width="17.7109375" style="1" customWidth="1"/>
    <col min="8165" max="8165" width="12" style="1" customWidth="1"/>
    <col min="8166" max="8166" width="9.140625" style="1"/>
    <col min="8167" max="8167" width="11.7109375" style="1" customWidth="1"/>
    <col min="8168" max="8168" width="12.5703125" style="1" customWidth="1"/>
    <col min="8169" max="8169" width="12.28515625" style="1" customWidth="1"/>
    <col min="8170" max="8401" width="9.140625" style="1"/>
    <col min="8402" max="8402" width="24.42578125" style="1" customWidth="1"/>
    <col min="8403" max="8403" width="124.42578125" style="1" customWidth="1"/>
    <col min="8404" max="8404" width="0" style="1" hidden="1" customWidth="1"/>
    <col min="8405" max="8405" width="21.85546875" style="1" customWidth="1"/>
    <col min="8406" max="8406" width="18.140625" style="1" customWidth="1"/>
    <col min="8407" max="8407" width="28.5703125" style="1" customWidth="1"/>
    <col min="8408" max="8408" width="11.140625" style="1" customWidth="1"/>
    <col min="8409" max="8409" width="24.5703125" style="1" customWidth="1"/>
    <col min="8410" max="8410" width="21.42578125" style="1" customWidth="1"/>
    <col min="8411" max="8411" width="23.5703125" style="1" customWidth="1"/>
    <col min="8412" max="8415" width="18.7109375" style="1" customWidth="1"/>
    <col min="8416" max="8416" width="16.5703125" style="1" customWidth="1"/>
    <col min="8417" max="8417" width="17.28515625" style="1" customWidth="1"/>
    <col min="8418" max="8418" width="15.42578125" style="1" customWidth="1"/>
    <col min="8419" max="8419" width="15.140625" style="1" customWidth="1"/>
    <col min="8420" max="8420" width="17.7109375" style="1" customWidth="1"/>
    <col min="8421" max="8421" width="12" style="1" customWidth="1"/>
    <col min="8422" max="8422" width="9.140625" style="1"/>
    <col min="8423" max="8423" width="11.7109375" style="1" customWidth="1"/>
    <col min="8424" max="8424" width="12.5703125" style="1" customWidth="1"/>
    <col min="8425" max="8425" width="12.28515625" style="1" customWidth="1"/>
    <col min="8426" max="8657" width="9.140625" style="1"/>
    <col min="8658" max="8658" width="24.42578125" style="1" customWidth="1"/>
    <col min="8659" max="8659" width="124.42578125" style="1" customWidth="1"/>
    <col min="8660" max="8660" width="0" style="1" hidden="1" customWidth="1"/>
    <col min="8661" max="8661" width="21.85546875" style="1" customWidth="1"/>
    <col min="8662" max="8662" width="18.140625" style="1" customWidth="1"/>
    <col min="8663" max="8663" width="28.5703125" style="1" customWidth="1"/>
    <col min="8664" max="8664" width="11.140625" style="1" customWidth="1"/>
    <col min="8665" max="8665" width="24.5703125" style="1" customWidth="1"/>
    <col min="8666" max="8666" width="21.42578125" style="1" customWidth="1"/>
    <col min="8667" max="8667" width="23.5703125" style="1" customWidth="1"/>
    <col min="8668" max="8671" width="18.7109375" style="1" customWidth="1"/>
    <col min="8672" max="8672" width="16.5703125" style="1" customWidth="1"/>
    <col min="8673" max="8673" width="17.28515625" style="1" customWidth="1"/>
    <col min="8674" max="8674" width="15.42578125" style="1" customWidth="1"/>
    <col min="8675" max="8675" width="15.140625" style="1" customWidth="1"/>
    <col min="8676" max="8676" width="17.7109375" style="1" customWidth="1"/>
    <col min="8677" max="8677" width="12" style="1" customWidth="1"/>
    <col min="8678" max="8678" width="9.140625" style="1"/>
    <col min="8679" max="8679" width="11.7109375" style="1" customWidth="1"/>
    <col min="8680" max="8680" width="12.5703125" style="1" customWidth="1"/>
    <col min="8681" max="8681" width="12.28515625" style="1" customWidth="1"/>
    <col min="8682" max="8913" width="9.140625" style="1"/>
    <col min="8914" max="8914" width="24.42578125" style="1" customWidth="1"/>
    <col min="8915" max="8915" width="124.42578125" style="1" customWidth="1"/>
    <col min="8916" max="8916" width="0" style="1" hidden="1" customWidth="1"/>
    <col min="8917" max="8917" width="21.85546875" style="1" customWidth="1"/>
    <col min="8918" max="8918" width="18.140625" style="1" customWidth="1"/>
    <col min="8919" max="8919" width="28.5703125" style="1" customWidth="1"/>
    <col min="8920" max="8920" width="11.140625" style="1" customWidth="1"/>
    <col min="8921" max="8921" width="24.5703125" style="1" customWidth="1"/>
    <col min="8922" max="8922" width="21.42578125" style="1" customWidth="1"/>
    <col min="8923" max="8923" width="23.5703125" style="1" customWidth="1"/>
    <col min="8924" max="8927" width="18.7109375" style="1" customWidth="1"/>
    <col min="8928" max="8928" width="16.5703125" style="1" customWidth="1"/>
    <col min="8929" max="8929" width="17.28515625" style="1" customWidth="1"/>
    <col min="8930" max="8930" width="15.42578125" style="1" customWidth="1"/>
    <col min="8931" max="8931" width="15.140625" style="1" customWidth="1"/>
    <col min="8932" max="8932" width="17.7109375" style="1" customWidth="1"/>
    <col min="8933" max="8933" width="12" style="1" customWidth="1"/>
    <col min="8934" max="8934" width="9.140625" style="1"/>
    <col min="8935" max="8935" width="11.7109375" style="1" customWidth="1"/>
    <col min="8936" max="8936" width="12.5703125" style="1" customWidth="1"/>
    <col min="8937" max="8937" width="12.28515625" style="1" customWidth="1"/>
    <col min="8938" max="9169" width="9.140625" style="1"/>
    <col min="9170" max="9170" width="24.42578125" style="1" customWidth="1"/>
    <col min="9171" max="9171" width="124.42578125" style="1" customWidth="1"/>
    <col min="9172" max="9172" width="0" style="1" hidden="1" customWidth="1"/>
    <col min="9173" max="9173" width="21.85546875" style="1" customWidth="1"/>
    <col min="9174" max="9174" width="18.140625" style="1" customWidth="1"/>
    <col min="9175" max="9175" width="28.5703125" style="1" customWidth="1"/>
    <col min="9176" max="9176" width="11.140625" style="1" customWidth="1"/>
    <col min="9177" max="9177" width="24.5703125" style="1" customWidth="1"/>
    <col min="9178" max="9178" width="21.42578125" style="1" customWidth="1"/>
    <col min="9179" max="9179" width="23.5703125" style="1" customWidth="1"/>
    <col min="9180" max="9183" width="18.7109375" style="1" customWidth="1"/>
    <col min="9184" max="9184" width="16.5703125" style="1" customWidth="1"/>
    <col min="9185" max="9185" width="17.28515625" style="1" customWidth="1"/>
    <col min="9186" max="9186" width="15.42578125" style="1" customWidth="1"/>
    <col min="9187" max="9187" width="15.140625" style="1" customWidth="1"/>
    <col min="9188" max="9188" width="17.7109375" style="1" customWidth="1"/>
    <col min="9189" max="9189" width="12" style="1" customWidth="1"/>
    <col min="9190" max="9190" width="9.140625" style="1"/>
    <col min="9191" max="9191" width="11.7109375" style="1" customWidth="1"/>
    <col min="9192" max="9192" width="12.5703125" style="1" customWidth="1"/>
    <col min="9193" max="9193" width="12.28515625" style="1" customWidth="1"/>
    <col min="9194" max="9425" width="9.140625" style="1"/>
    <col min="9426" max="9426" width="24.42578125" style="1" customWidth="1"/>
    <col min="9427" max="9427" width="124.42578125" style="1" customWidth="1"/>
    <col min="9428" max="9428" width="0" style="1" hidden="1" customWidth="1"/>
    <col min="9429" max="9429" width="21.85546875" style="1" customWidth="1"/>
    <col min="9430" max="9430" width="18.140625" style="1" customWidth="1"/>
    <col min="9431" max="9431" width="28.5703125" style="1" customWidth="1"/>
    <col min="9432" max="9432" width="11.140625" style="1" customWidth="1"/>
    <col min="9433" max="9433" width="24.5703125" style="1" customWidth="1"/>
    <col min="9434" max="9434" width="21.42578125" style="1" customWidth="1"/>
    <col min="9435" max="9435" width="23.5703125" style="1" customWidth="1"/>
    <col min="9436" max="9439" width="18.7109375" style="1" customWidth="1"/>
    <col min="9440" max="9440" width="16.5703125" style="1" customWidth="1"/>
    <col min="9441" max="9441" width="17.28515625" style="1" customWidth="1"/>
    <col min="9442" max="9442" width="15.42578125" style="1" customWidth="1"/>
    <col min="9443" max="9443" width="15.140625" style="1" customWidth="1"/>
    <col min="9444" max="9444" width="17.7109375" style="1" customWidth="1"/>
    <col min="9445" max="9445" width="12" style="1" customWidth="1"/>
    <col min="9446" max="9446" width="9.140625" style="1"/>
    <col min="9447" max="9447" width="11.7109375" style="1" customWidth="1"/>
    <col min="9448" max="9448" width="12.5703125" style="1" customWidth="1"/>
    <col min="9449" max="9449" width="12.28515625" style="1" customWidth="1"/>
    <col min="9450" max="9681" width="9.140625" style="1"/>
    <col min="9682" max="9682" width="24.42578125" style="1" customWidth="1"/>
    <col min="9683" max="9683" width="124.42578125" style="1" customWidth="1"/>
    <col min="9684" max="9684" width="0" style="1" hidden="1" customWidth="1"/>
    <col min="9685" max="9685" width="21.85546875" style="1" customWidth="1"/>
    <col min="9686" max="9686" width="18.140625" style="1" customWidth="1"/>
    <col min="9687" max="9687" width="28.5703125" style="1" customWidth="1"/>
    <col min="9688" max="9688" width="11.140625" style="1" customWidth="1"/>
    <col min="9689" max="9689" width="24.5703125" style="1" customWidth="1"/>
    <col min="9690" max="9690" width="21.42578125" style="1" customWidth="1"/>
    <col min="9691" max="9691" width="23.5703125" style="1" customWidth="1"/>
    <col min="9692" max="9695" width="18.7109375" style="1" customWidth="1"/>
    <col min="9696" max="9696" width="16.5703125" style="1" customWidth="1"/>
    <col min="9697" max="9697" width="17.28515625" style="1" customWidth="1"/>
    <col min="9698" max="9698" width="15.42578125" style="1" customWidth="1"/>
    <col min="9699" max="9699" width="15.140625" style="1" customWidth="1"/>
    <col min="9700" max="9700" width="17.7109375" style="1" customWidth="1"/>
    <col min="9701" max="9701" width="12" style="1" customWidth="1"/>
    <col min="9702" max="9702" width="9.140625" style="1"/>
    <col min="9703" max="9703" width="11.7109375" style="1" customWidth="1"/>
    <col min="9704" max="9704" width="12.5703125" style="1" customWidth="1"/>
    <col min="9705" max="9705" width="12.28515625" style="1" customWidth="1"/>
    <col min="9706" max="9937" width="9.140625" style="1"/>
    <col min="9938" max="9938" width="24.42578125" style="1" customWidth="1"/>
    <col min="9939" max="9939" width="124.42578125" style="1" customWidth="1"/>
    <col min="9940" max="9940" width="0" style="1" hidden="1" customWidth="1"/>
    <col min="9941" max="9941" width="21.85546875" style="1" customWidth="1"/>
    <col min="9942" max="9942" width="18.140625" style="1" customWidth="1"/>
    <col min="9943" max="9943" width="28.5703125" style="1" customWidth="1"/>
    <col min="9944" max="9944" width="11.140625" style="1" customWidth="1"/>
    <col min="9945" max="9945" width="24.5703125" style="1" customWidth="1"/>
    <col min="9946" max="9946" width="21.42578125" style="1" customWidth="1"/>
    <col min="9947" max="9947" width="23.5703125" style="1" customWidth="1"/>
    <col min="9948" max="9951" width="18.7109375" style="1" customWidth="1"/>
    <col min="9952" max="9952" width="16.5703125" style="1" customWidth="1"/>
    <col min="9953" max="9953" width="17.28515625" style="1" customWidth="1"/>
    <col min="9954" max="9954" width="15.42578125" style="1" customWidth="1"/>
    <col min="9955" max="9955" width="15.140625" style="1" customWidth="1"/>
    <col min="9956" max="9956" width="17.7109375" style="1" customWidth="1"/>
    <col min="9957" max="9957" width="12" style="1" customWidth="1"/>
    <col min="9958" max="9958" width="9.140625" style="1"/>
    <col min="9959" max="9959" width="11.7109375" style="1" customWidth="1"/>
    <col min="9960" max="9960" width="12.5703125" style="1" customWidth="1"/>
    <col min="9961" max="9961" width="12.28515625" style="1" customWidth="1"/>
    <col min="9962" max="10193" width="9.140625" style="1"/>
    <col min="10194" max="10194" width="24.42578125" style="1" customWidth="1"/>
    <col min="10195" max="10195" width="124.42578125" style="1" customWidth="1"/>
    <col min="10196" max="10196" width="0" style="1" hidden="1" customWidth="1"/>
    <col min="10197" max="10197" width="21.85546875" style="1" customWidth="1"/>
    <col min="10198" max="10198" width="18.140625" style="1" customWidth="1"/>
    <col min="10199" max="10199" width="28.5703125" style="1" customWidth="1"/>
    <col min="10200" max="10200" width="11.140625" style="1" customWidth="1"/>
    <col min="10201" max="10201" width="24.5703125" style="1" customWidth="1"/>
    <col min="10202" max="10202" width="21.42578125" style="1" customWidth="1"/>
    <col min="10203" max="10203" width="23.5703125" style="1" customWidth="1"/>
    <col min="10204" max="10207" width="18.7109375" style="1" customWidth="1"/>
    <col min="10208" max="10208" width="16.5703125" style="1" customWidth="1"/>
    <col min="10209" max="10209" width="17.28515625" style="1" customWidth="1"/>
    <col min="10210" max="10210" width="15.42578125" style="1" customWidth="1"/>
    <col min="10211" max="10211" width="15.140625" style="1" customWidth="1"/>
    <col min="10212" max="10212" width="17.7109375" style="1" customWidth="1"/>
    <col min="10213" max="10213" width="12" style="1" customWidth="1"/>
    <col min="10214" max="10214" width="9.140625" style="1"/>
    <col min="10215" max="10215" width="11.7109375" style="1" customWidth="1"/>
    <col min="10216" max="10216" width="12.5703125" style="1" customWidth="1"/>
    <col min="10217" max="10217" width="12.28515625" style="1" customWidth="1"/>
    <col min="10218" max="10449" width="9.140625" style="1"/>
    <col min="10450" max="10450" width="24.42578125" style="1" customWidth="1"/>
    <col min="10451" max="10451" width="124.42578125" style="1" customWidth="1"/>
    <col min="10452" max="10452" width="0" style="1" hidden="1" customWidth="1"/>
    <col min="10453" max="10453" width="21.85546875" style="1" customWidth="1"/>
    <col min="10454" max="10454" width="18.140625" style="1" customWidth="1"/>
    <col min="10455" max="10455" width="28.5703125" style="1" customWidth="1"/>
    <col min="10456" max="10456" width="11.140625" style="1" customWidth="1"/>
    <col min="10457" max="10457" width="24.5703125" style="1" customWidth="1"/>
    <col min="10458" max="10458" width="21.42578125" style="1" customWidth="1"/>
    <col min="10459" max="10459" width="23.5703125" style="1" customWidth="1"/>
    <col min="10460" max="10463" width="18.7109375" style="1" customWidth="1"/>
    <col min="10464" max="10464" width="16.5703125" style="1" customWidth="1"/>
    <col min="10465" max="10465" width="17.28515625" style="1" customWidth="1"/>
    <col min="10466" max="10466" width="15.42578125" style="1" customWidth="1"/>
    <col min="10467" max="10467" width="15.140625" style="1" customWidth="1"/>
    <col min="10468" max="10468" width="17.7109375" style="1" customWidth="1"/>
    <col min="10469" max="10469" width="12" style="1" customWidth="1"/>
    <col min="10470" max="10470" width="9.140625" style="1"/>
    <col min="10471" max="10471" width="11.7109375" style="1" customWidth="1"/>
    <col min="10472" max="10472" width="12.5703125" style="1" customWidth="1"/>
    <col min="10473" max="10473" width="12.28515625" style="1" customWidth="1"/>
    <col min="10474" max="10705" width="9.140625" style="1"/>
    <col min="10706" max="10706" width="24.42578125" style="1" customWidth="1"/>
    <col min="10707" max="10707" width="124.42578125" style="1" customWidth="1"/>
    <col min="10708" max="10708" width="0" style="1" hidden="1" customWidth="1"/>
    <col min="10709" max="10709" width="21.85546875" style="1" customWidth="1"/>
    <col min="10710" max="10710" width="18.140625" style="1" customWidth="1"/>
    <col min="10711" max="10711" width="28.5703125" style="1" customWidth="1"/>
    <col min="10712" max="10712" width="11.140625" style="1" customWidth="1"/>
    <col min="10713" max="10713" width="24.5703125" style="1" customWidth="1"/>
    <col min="10714" max="10714" width="21.42578125" style="1" customWidth="1"/>
    <col min="10715" max="10715" width="23.5703125" style="1" customWidth="1"/>
    <col min="10716" max="10719" width="18.7109375" style="1" customWidth="1"/>
    <col min="10720" max="10720" width="16.5703125" style="1" customWidth="1"/>
    <col min="10721" max="10721" width="17.28515625" style="1" customWidth="1"/>
    <col min="10722" max="10722" width="15.42578125" style="1" customWidth="1"/>
    <col min="10723" max="10723" width="15.140625" style="1" customWidth="1"/>
    <col min="10724" max="10724" width="17.7109375" style="1" customWidth="1"/>
    <col min="10725" max="10725" width="12" style="1" customWidth="1"/>
    <col min="10726" max="10726" width="9.140625" style="1"/>
    <col min="10727" max="10727" width="11.7109375" style="1" customWidth="1"/>
    <col min="10728" max="10728" width="12.5703125" style="1" customWidth="1"/>
    <col min="10729" max="10729" width="12.28515625" style="1" customWidth="1"/>
    <col min="10730" max="10961" width="9.140625" style="1"/>
    <col min="10962" max="10962" width="24.42578125" style="1" customWidth="1"/>
    <col min="10963" max="10963" width="124.42578125" style="1" customWidth="1"/>
    <col min="10964" max="10964" width="0" style="1" hidden="1" customWidth="1"/>
    <col min="10965" max="10965" width="21.85546875" style="1" customWidth="1"/>
    <col min="10966" max="10966" width="18.140625" style="1" customWidth="1"/>
    <col min="10967" max="10967" width="28.5703125" style="1" customWidth="1"/>
    <col min="10968" max="10968" width="11.140625" style="1" customWidth="1"/>
    <col min="10969" max="10969" width="24.5703125" style="1" customWidth="1"/>
    <col min="10970" max="10970" width="21.42578125" style="1" customWidth="1"/>
    <col min="10971" max="10971" width="23.5703125" style="1" customWidth="1"/>
    <col min="10972" max="10975" width="18.7109375" style="1" customWidth="1"/>
    <col min="10976" max="10976" width="16.5703125" style="1" customWidth="1"/>
    <col min="10977" max="10977" width="17.28515625" style="1" customWidth="1"/>
    <col min="10978" max="10978" width="15.42578125" style="1" customWidth="1"/>
    <col min="10979" max="10979" width="15.140625" style="1" customWidth="1"/>
    <col min="10980" max="10980" width="17.7109375" style="1" customWidth="1"/>
    <col min="10981" max="10981" width="12" style="1" customWidth="1"/>
    <col min="10982" max="10982" width="9.140625" style="1"/>
    <col min="10983" max="10983" width="11.7109375" style="1" customWidth="1"/>
    <col min="10984" max="10984" width="12.5703125" style="1" customWidth="1"/>
    <col min="10985" max="10985" width="12.28515625" style="1" customWidth="1"/>
    <col min="10986" max="11217" width="9.140625" style="1"/>
    <col min="11218" max="11218" width="24.42578125" style="1" customWidth="1"/>
    <col min="11219" max="11219" width="124.42578125" style="1" customWidth="1"/>
    <col min="11220" max="11220" width="0" style="1" hidden="1" customWidth="1"/>
    <col min="11221" max="11221" width="21.85546875" style="1" customWidth="1"/>
    <col min="11222" max="11222" width="18.140625" style="1" customWidth="1"/>
    <col min="11223" max="11223" width="28.5703125" style="1" customWidth="1"/>
    <col min="11224" max="11224" width="11.140625" style="1" customWidth="1"/>
    <col min="11225" max="11225" width="24.5703125" style="1" customWidth="1"/>
    <col min="11226" max="11226" width="21.42578125" style="1" customWidth="1"/>
    <col min="11227" max="11227" width="23.5703125" style="1" customWidth="1"/>
    <col min="11228" max="11231" width="18.7109375" style="1" customWidth="1"/>
    <col min="11232" max="11232" width="16.5703125" style="1" customWidth="1"/>
    <col min="11233" max="11233" width="17.28515625" style="1" customWidth="1"/>
    <col min="11234" max="11234" width="15.42578125" style="1" customWidth="1"/>
    <col min="11235" max="11235" width="15.140625" style="1" customWidth="1"/>
    <col min="11236" max="11236" width="17.7109375" style="1" customWidth="1"/>
    <col min="11237" max="11237" width="12" style="1" customWidth="1"/>
    <col min="11238" max="11238" width="9.140625" style="1"/>
    <col min="11239" max="11239" width="11.7109375" style="1" customWidth="1"/>
    <col min="11240" max="11240" width="12.5703125" style="1" customWidth="1"/>
    <col min="11241" max="11241" width="12.28515625" style="1" customWidth="1"/>
    <col min="11242" max="11473" width="9.140625" style="1"/>
    <col min="11474" max="11474" width="24.42578125" style="1" customWidth="1"/>
    <col min="11475" max="11475" width="124.42578125" style="1" customWidth="1"/>
    <col min="11476" max="11476" width="0" style="1" hidden="1" customWidth="1"/>
    <col min="11477" max="11477" width="21.85546875" style="1" customWidth="1"/>
    <col min="11478" max="11478" width="18.140625" style="1" customWidth="1"/>
    <col min="11479" max="11479" width="28.5703125" style="1" customWidth="1"/>
    <col min="11480" max="11480" width="11.140625" style="1" customWidth="1"/>
    <col min="11481" max="11481" width="24.5703125" style="1" customWidth="1"/>
    <col min="11482" max="11482" width="21.42578125" style="1" customWidth="1"/>
    <col min="11483" max="11483" width="23.5703125" style="1" customWidth="1"/>
    <col min="11484" max="11487" width="18.7109375" style="1" customWidth="1"/>
    <col min="11488" max="11488" width="16.5703125" style="1" customWidth="1"/>
    <col min="11489" max="11489" width="17.28515625" style="1" customWidth="1"/>
    <col min="11490" max="11490" width="15.42578125" style="1" customWidth="1"/>
    <col min="11491" max="11491" width="15.140625" style="1" customWidth="1"/>
    <col min="11492" max="11492" width="17.7109375" style="1" customWidth="1"/>
    <col min="11493" max="11493" width="12" style="1" customWidth="1"/>
    <col min="11494" max="11494" width="9.140625" style="1"/>
    <col min="11495" max="11495" width="11.7109375" style="1" customWidth="1"/>
    <col min="11496" max="11496" width="12.5703125" style="1" customWidth="1"/>
    <col min="11497" max="11497" width="12.28515625" style="1" customWidth="1"/>
    <col min="11498" max="11729" width="9.140625" style="1"/>
    <col min="11730" max="11730" width="24.42578125" style="1" customWidth="1"/>
    <col min="11731" max="11731" width="124.42578125" style="1" customWidth="1"/>
    <col min="11732" max="11732" width="0" style="1" hidden="1" customWidth="1"/>
    <col min="11733" max="11733" width="21.85546875" style="1" customWidth="1"/>
    <col min="11734" max="11734" width="18.140625" style="1" customWidth="1"/>
    <col min="11735" max="11735" width="28.5703125" style="1" customWidth="1"/>
    <col min="11736" max="11736" width="11.140625" style="1" customWidth="1"/>
    <col min="11737" max="11737" width="24.5703125" style="1" customWidth="1"/>
    <col min="11738" max="11738" width="21.42578125" style="1" customWidth="1"/>
    <col min="11739" max="11739" width="23.5703125" style="1" customWidth="1"/>
    <col min="11740" max="11743" width="18.7109375" style="1" customWidth="1"/>
    <col min="11744" max="11744" width="16.5703125" style="1" customWidth="1"/>
    <col min="11745" max="11745" width="17.28515625" style="1" customWidth="1"/>
    <col min="11746" max="11746" width="15.42578125" style="1" customWidth="1"/>
    <col min="11747" max="11747" width="15.140625" style="1" customWidth="1"/>
    <col min="11748" max="11748" width="17.7109375" style="1" customWidth="1"/>
    <col min="11749" max="11749" width="12" style="1" customWidth="1"/>
    <col min="11750" max="11750" width="9.140625" style="1"/>
    <col min="11751" max="11751" width="11.7109375" style="1" customWidth="1"/>
    <col min="11752" max="11752" width="12.5703125" style="1" customWidth="1"/>
    <col min="11753" max="11753" width="12.28515625" style="1" customWidth="1"/>
    <col min="11754" max="11985" width="9.140625" style="1"/>
    <col min="11986" max="11986" width="24.42578125" style="1" customWidth="1"/>
    <col min="11987" max="11987" width="124.42578125" style="1" customWidth="1"/>
    <col min="11988" max="11988" width="0" style="1" hidden="1" customWidth="1"/>
    <col min="11989" max="11989" width="21.85546875" style="1" customWidth="1"/>
    <col min="11990" max="11990" width="18.140625" style="1" customWidth="1"/>
    <col min="11991" max="11991" width="28.5703125" style="1" customWidth="1"/>
    <col min="11992" max="11992" width="11.140625" style="1" customWidth="1"/>
    <col min="11993" max="11993" width="24.5703125" style="1" customWidth="1"/>
    <col min="11994" max="11994" width="21.42578125" style="1" customWidth="1"/>
    <col min="11995" max="11995" width="23.5703125" style="1" customWidth="1"/>
    <col min="11996" max="11999" width="18.7109375" style="1" customWidth="1"/>
    <col min="12000" max="12000" width="16.5703125" style="1" customWidth="1"/>
    <col min="12001" max="12001" width="17.28515625" style="1" customWidth="1"/>
    <col min="12002" max="12002" width="15.42578125" style="1" customWidth="1"/>
    <col min="12003" max="12003" width="15.140625" style="1" customWidth="1"/>
    <col min="12004" max="12004" width="17.7109375" style="1" customWidth="1"/>
    <col min="12005" max="12005" width="12" style="1" customWidth="1"/>
    <col min="12006" max="12006" width="9.140625" style="1"/>
    <col min="12007" max="12007" width="11.7109375" style="1" customWidth="1"/>
    <col min="12008" max="12008" width="12.5703125" style="1" customWidth="1"/>
    <col min="12009" max="12009" width="12.28515625" style="1" customWidth="1"/>
    <col min="12010" max="12241" width="9.140625" style="1"/>
    <col min="12242" max="12242" width="24.42578125" style="1" customWidth="1"/>
    <col min="12243" max="12243" width="124.42578125" style="1" customWidth="1"/>
    <col min="12244" max="12244" width="0" style="1" hidden="1" customWidth="1"/>
    <col min="12245" max="12245" width="21.85546875" style="1" customWidth="1"/>
    <col min="12246" max="12246" width="18.140625" style="1" customWidth="1"/>
    <col min="12247" max="12247" width="28.5703125" style="1" customWidth="1"/>
    <col min="12248" max="12248" width="11.140625" style="1" customWidth="1"/>
    <col min="12249" max="12249" width="24.5703125" style="1" customWidth="1"/>
    <col min="12250" max="12250" width="21.42578125" style="1" customWidth="1"/>
    <col min="12251" max="12251" width="23.5703125" style="1" customWidth="1"/>
    <col min="12252" max="12255" width="18.7109375" style="1" customWidth="1"/>
    <col min="12256" max="12256" width="16.5703125" style="1" customWidth="1"/>
    <col min="12257" max="12257" width="17.28515625" style="1" customWidth="1"/>
    <col min="12258" max="12258" width="15.42578125" style="1" customWidth="1"/>
    <col min="12259" max="12259" width="15.140625" style="1" customWidth="1"/>
    <col min="12260" max="12260" width="17.7109375" style="1" customWidth="1"/>
    <col min="12261" max="12261" width="12" style="1" customWidth="1"/>
    <col min="12262" max="12262" width="9.140625" style="1"/>
    <col min="12263" max="12263" width="11.7109375" style="1" customWidth="1"/>
    <col min="12264" max="12264" width="12.5703125" style="1" customWidth="1"/>
    <col min="12265" max="12265" width="12.28515625" style="1" customWidth="1"/>
    <col min="12266" max="12497" width="9.140625" style="1"/>
    <col min="12498" max="12498" width="24.42578125" style="1" customWidth="1"/>
    <col min="12499" max="12499" width="124.42578125" style="1" customWidth="1"/>
    <col min="12500" max="12500" width="0" style="1" hidden="1" customWidth="1"/>
    <col min="12501" max="12501" width="21.85546875" style="1" customWidth="1"/>
    <col min="12502" max="12502" width="18.140625" style="1" customWidth="1"/>
    <col min="12503" max="12503" width="28.5703125" style="1" customWidth="1"/>
    <col min="12504" max="12504" width="11.140625" style="1" customWidth="1"/>
    <col min="12505" max="12505" width="24.5703125" style="1" customWidth="1"/>
    <col min="12506" max="12506" width="21.42578125" style="1" customWidth="1"/>
    <col min="12507" max="12507" width="23.5703125" style="1" customWidth="1"/>
    <col min="12508" max="12511" width="18.7109375" style="1" customWidth="1"/>
    <col min="12512" max="12512" width="16.5703125" style="1" customWidth="1"/>
    <col min="12513" max="12513" width="17.28515625" style="1" customWidth="1"/>
    <col min="12514" max="12514" width="15.42578125" style="1" customWidth="1"/>
    <col min="12515" max="12515" width="15.140625" style="1" customWidth="1"/>
    <col min="12516" max="12516" width="17.7109375" style="1" customWidth="1"/>
    <col min="12517" max="12517" width="12" style="1" customWidth="1"/>
    <col min="12518" max="12518" width="9.140625" style="1"/>
    <col min="12519" max="12519" width="11.7109375" style="1" customWidth="1"/>
    <col min="12520" max="12520" width="12.5703125" style="1" customWidth="1"/>
    <col min="12521" max="12521" width="12.28515625" style="1" customWidth="1"/>
    <col min="12522" max="12753" width="9.140625" style="1"/>
    <col min="12754" max="12754" width="24.42578125" style="1" customWidth="1"/>
    <col min="12755" max="12755" width="124.42578125" style="1" customWidth="1"/>
    <col min="12756" max="12756" width="0" style="1" hidden="1" customWidth="1"/>
    <col min="12757" max="12757" width="21.85546875" style="1" customWidth="1"/>
    <col min="12758" max="12758" width="18.140625" style="1" customWidth="1"/>
    <col min="12759" max="12759" width="28.5703125" style="1" customWidth="1"/>
    <col min="12760" max="12760" width="11.140625" style="1" customWidth="1"/>
    <col min="12761" max="12761" width="24.5703125" style="1" customWidth="1"/>
    <col min="12762" max="12762" width="21.42578125" style="1" customWidth="1"/>
    <col min="12763" max="12763" width="23.5703125" style="1" customWidth="1"/>
    <col min="12764" max="12767" width="18.7109375" style="1" customWidth="1"/>
    <col min="12768" max="12768" width="16.5703125" style="1" customWidth="1"/>
    <col min="12769" max="12769" width="17.28515625" style="1" customWidth="1"/>
    <col min="12770" max="12770" width="15.42578125" style="1" customWidth="1"/>
    <col min="12771" max="12771" width="15.140625" style="1" customWidth="1"/>
    <col min="12772" max="12772" width="17.7109375" style="1" customWidth="1"/>
    <col min="12773" max="12773" width="12" style="1" customWidth="1"/>
    <col min="12774" max="12774" width="9.140625" style="1"/>
    <col min="12775" max="12775" width="11.7109375" style="1" customWidth="1"/>
    <col min="12776" max="12776" width="12.5703125" style="1" customWidth="1"/>
    <col min="12777" max="12777" width="12.28515625" style="1" customWidth="1"/>
    <col min="12778" max="13009" width="9.140625" style="1"/>
    <col min="13010" max="13010" width="24.42578125" style="1" customWidth="1"/>
    <col min="13011" max="13011" width="124.42578125" style="1" customWidth="1"/>
    <col min="13012" max="13012" width="0" style="1" hidden="1" customWidth="1"/>
    <col min="13013" max="13013" width="21.85546875" style="1" customWidth="1"/>
    <col min="13014" max="13014" width="18.140625" style="1" customWidth="1"/>
    <col min="13015" max="13015" width="28.5703125" style="1" customWidth="1"/>
    <col min="13016" max="13016" width="11.140625" style="1" customWidth="1"/>
    <col min="13017" max="13017" width="24.5703125" style="1" customWidth="1"/>
    <col min="13018" max="13018" width="21.42578125" style="1" customWidth="1"/>
    <col min="13019" max="13019" width="23.5703125" style="1" customWidth="1"/>
    <col min="13020" max="13023" width="18.7109375" style="1" customWidth="1"/>
    <col min="13024" max="13024" width="16.5703125" style="1" customWidth="1"/>
    <col min="13025" max="13025" width="17.28515625" style="1" customWidth="1"/>
    <col min="13026" max="13026" width="15.42578125" style="1" customWidth="1"/>
    <col min="13027" max="13027" width="15.140625" style="1" customWidth="1"/>
    <col min="13028" max="13028" width="17.7109375" style="1" customWidth="1"/>
    <col min="13029" max="13029" width="12" style="1" customWidth="1"/>
    <col min="13030" max="13030" width="9.140625" style="1"/>
    <col min="13031" max="13031" width="11.7109375" style="1" customWidth="1"/>
    <col min="13032" max="13032" width="12.5703125" style="1" customWidth="1"/>
    <col min="13033" max="13033" width="12.28515625" style="1" customWidth="1"/>
    <col min="13034" max="13265" width="9.140625" style="1"/>
    <col min="13266" max="13266" width="24.42578125" style="1" customWidth="1"/>
    <col min="13267" max="13267" width="124.42578125" style="1" customWidth="1"/>
    <col min="13268" max="13268" width="0" style="1" hidden="1" customWidth="1"/>
    <col min="13269" max="13269" width="21.85546875" style="1" customWidth="1"/>
    <col min="13270" max="13270" width="18.140625" style="1" customWidth="1"/>
    <col min="13271" max="13271" width="28.5703125" style="1" customWidth="1"/>
    <col min="13272" max="13272" width="11.140625" style="1" customWidth="1"/>
    <col min="13273" max="13273" width="24.5703125" style="1" customWidth="1"/>
    <col min="13274" max="13274" width="21.42578125" style="1" customWidth="1"/>
    <col min="13275" max="13275" width="23.5703125" style="1" customWidth="1"/>
    <col min="13276" max="13279" width="18.7109375" style="1" customWidth="1"/>
    <col min="13280" max="13280" width="16.5703125" style="1" customWidth="1"/>
    <col min="13281" max="13281" width="17.28515625" style="1" customWidth="1"/>
    <col min="13282" max="13282" width="15.42578125" style="1" customWidth="1"/>
    <col min="13283" max="13283" width="15.140625" style="1" customWidth="1"/>
    <col min="13284" max="13284" width="17.7109375" style="1" customWidth="1"/>
    <col min="13285" max="13285" width="12" style="1" customWidth="1"/>
    <col min="13286" max="13286" width="9.140625" style="1"/>
    <col min="13287" max="13287" width="11.7109375" style="1" customWidth="1"/>
    <col min="13288" max="13288" width="12.5703125" style="1" customWidth="1"/>
    <col min="13289" max="13289" width="12.28515625" style="1" customWidth="1"/>
    <col min="13290" max="13521" width="9.140625" style="1"/>
    <col min="13522" max="13522" width="24.42578125" style="1" customWidth="1"/>
    <col min="13523" max="13523" width="124.42578125" style="1" customWidth="1"/>
    <col min="13524" max="13524" width="0" style="1" hidden="1" customWidth="1"/>
    <col min="13525" max="13525" width="21.85546875" style="1" customWidth="1"/>
    <col min="13526" max="13526" width="18.140625" style="1" customWidth="1"/>
    <col min="13527" max="13527" width="28.5703125" style="1" customWidth="1"/>
    <col min="13528" max="13528" width="11.140625" style="1" customWidth="1"/>
    <col min="13529" max="13529" width="24.5703125" style="1" customWidth="1"/>
    <col min="13530" max="13530" width="21.42578125" style="1" customWidth="1"/>
    <col min="13531" max="13531" width="23.5703125" style="1" customWidth="1"/>
    <col min="13532" max="13535" width="18.7109375" style="1" customWidth="1"/>
    <col min="13536" max="13536" width="16.5703125" style="1" customWidth="1"/>
    <col min="13537" max="13537" width="17.28515625" style="1" customWidth="1"/>
    <col min="13538" max="13538" width="15.42578125" style="1" customWidth="1"/>
    <col min="13539" max="13539" width="15.140625" style="1" customWidth="1"/>
    <col min="13540" max="13540" width="17.7109375" style="1" customWidth="1"/>
    <col min="13541" max="13541" width="12" style="1" customWidth="1"/>
    <col min="13542" max="13542" width="9.140625" style="1"/>
    <col min="13543" max="13543" width="11.7109375" style="1" customWidth="1"/>
    <col min="13544" max="13544" width="12.5703125" style="1" customWidth="1"/>
    <col min="13545" max="13545" width="12.28515625" style="1" customWidth="1"/>
    <col min="13546" max="13777" width="9.140625" style="1"/>
    <col min="13778" max="13778" width="24.42578125" style="1" customWidth="1"/>
    <col min="13779" max="13779" width="124.42578125" style="1" customWidth="1"/>
    <col min="13780" max="13780" width="0" style="1" hidden="1" customWidth="1"/>
    <col min="13781" max="13781" width="21.85546875" style="1" customWidth="1"/>
    <col min="13782" max="13782" width="18.140625" style="1" customWidth="1"/>
    <col min="13783" max="13783" width="28.5703125" style="1" customWidth="1"/>
    <col min="13784" max="13784" width="11.140625" style="1" customWidth="1"/>
    <col min="13785" max="13785" width="24.5703125" style="1" customWidth="1"/>
    <col min="13786" max="13786" width="21.42578125" style="1" customWidth="1"/>
    <col min="13787" max="13787" width="23.5703125" style="1" customWidth="1"/>
    <col min="13788" max="13791" width="18.7109375" style="1" customWidth="1"/>
    <col min="13792" max="13792" width="16.5703125" style="1" customWidth="1"/>
    <col min="13793" max="13793" width="17.28515625" style="1" customWidth="1"/>
    <col min="13794" max="13794" width="15.42578125" style="1" customWidth="1"/>
    <col min="13795" max="13795" width="15.140625" style="1" customWidth="1"/>
    <col min="13796" max="13796" width="17.7109375" style="1" customWidth="1"/>
    <col min="13797" max="13797" width="12" style="1" customWidth="1"/>
    <col min="13798" max="13798" width="9.140625" style="1"/>
    <col min="13799" max="13799" width="11.7109375" style="1" customWidth="1"/>
    <col min="13800" max="13800" width="12.5703125" style="1" customWidth="1"/>
    <col min="13801" max="13801" width="12.28515625" style="1" customWidth="1"/>
    <col min="13802" max="14033" width="9.140625" style="1"/>
    <col min="14034" max="14034" width="24.42578125" style="1" customWidth="1"/>
    <col min="14035" max="14035" width="124.42578125" style="1" customWidth="1"/>
    <col min="14036" max="14036" width="0" style="1" hidden="1" customWidth="1"/>
    <col min="14037" max="14037" width="21.85546875" style="1" customWidth="1"/>
    <col min="14038" max="14038" width="18.140625" style="1" customWidth="1"/>
    <col min="14039" max="14039" width="28.5703125" style="1" customWidth="1"/>
    <col min="14040" max="14040" width="11.140625" style="1" customWidth="1"/>
    <col min="14041" max="14041" width="24.5703125" style="1" customWidth="1"/>
    <col min="14042" max="14042" width="21.42578125" style="1" customWidth="1"/>
    <col min="14043" max="14043" width="23.5703125" style="1" customWidth="1"/>
    <col min="14044" max="14047" width="18.7109375" style="1" customWidth="1"/>
    <col min="14048" max="14048" width="16.5703125" style="1" customWidth="1"/>
    <col min="14049" max="14049" width="17.28515625" style="1" customWidth="1"/>
    <col min="14050" max="14050" width="15.42578125" style="1" customWidth="1"/>
    <col min="14051" max="14051" width="15.140625" style="1" customWidth="1"/>
    <col min="14052" max="14052" width="17.7109375" style="1" customWidth="1"/>
    <col min="14053" max="14053" width="12" style="1" customWidth="1"/>
    <col min="14054" max="14054" width="9.140625" style="1"/>
    <col min="14055" max="14055" width="11.7109375" style="1" customWidth="1"/>
    <col min="14056" max="14056" width="12.5703125" style="1" customWidth="1"/>
    <col min="14057" max="14057" width="12.28515625" style="1" customWidth="1"/>
    <col min="14058" max="14289" width="9.140625" style="1"/>
    <col min="14290" max="14290" width="24.42578125" style="1" customWidth="1"/>
    <col min="14291" max="14291" width="124.42578125" style="1" customWidth="1"/>
    <col min="14292" max="14292" width="0" style="1" hidden="1" customWidth="1"/>
    <col min="14293" max="14293" width="21.85546875" style="1" customWidth="1"/>
    <col min="14294" max="14294" width="18.140625" style="1" customWidth="1"/>
    <col min="14295" max="14295" width="28.5703125" style="1" customWidth="1"/>
    <col min="14296" max="14296" width="11.140625" style="1" customWidth="1"/>
    <col min="14297" max="14297" width="24.5703125" style="1" customWidth="1"/>
    <col min="14298" max="14298" width="21.42578125" style="1" customWidth="1"/>
    <col min="14299" max="14299" width="23.5703125" style="1" customWidth="1"/>
    <col min="14300" max="14303" width="18.7109375" style="1" customWidth="1"/>
    <col min="14304" max="14304" width="16.5703125" style="1" customWidth="1"/>
    <col min="14305" max="14305" width="17.28515625" style="1" customWidth="1"/>
    <col min="14306" max="14306" width="15.42578125" style="1" customWidth="1"/>
    <col min="14307" max="14307" width="15.140625" style="1" customWidth="1"/>
    <col min="14308" max="14308" width="17.7109375" style="1" customWidth="1"/>
    <col min="14309" max="14309" width="12" style="1" customWidth="1"/>
    <col min="14310" max="14310" width="9.140625" style="1"/>
    <col min="14311" max="14311" width="11.7109375" style="1" customWidth="1"/>
    <col min="14312" max="14312" width="12.5703125" style="1" customWidth="1"/>
    <col min="14313" max="14313" width="12.28515625" style="1" customWidth="1"/>
    <col min="14314" max="14545" width="9.140625" style="1"/>
    <col min="14546" max="14546" width="24.42578125" style="1" customWidth="1"/>
    <col min="14547" max="14547" width="124.42578125" style="1" customWidth="1"/>
    <col min="14548" max="14548" width="0" style="1" hidden="1" customWidth="1"/>
    <col min="14549" max="14549" width="21.85546875" style="1" customWidth="1"/>
    <col min="14550" max="14550" width="18.140625" style="1" customWidth="1"/>
    <col min="14551" max="14551" width="28.5703125" style="1" customWidth="1"/>
    <col min="14552" max="14552" width="11.140625" style="1" customWidth="1"/>
    <col min="14553" max="14553" width="24.5703125" style="1" customWidth="1"/>
    <col min="14554" max="14554" width="21.42578125" style="1" customWidth="1"/>
    <col min="14555" max="14555" width="23.5703125" style="1" customWidth="1"/>
    <col min="14556" max="14559" width="18.7109375" style="1" customWidth="1"/>
    <col min="14560" max="14560" width="16.5703125" style="1" customWidth="1"/>
    <col min="14561" max="14561" width="17.28515625" style="1" customWidth="1"/>
    <col min="14562" max="14562" width="15.42578125" style="1" customWidth="1"/>
    <col min="14563" max="14563" width="15.140625" style="1" customWidth="1"/>
    <col min="14564" max="14564" width="17.7109375" style="1" customWidth="1"/>
    <col min="14565" max="14565" width="12" style="1" customWidth="1"/>
    <col min="14566" max="14566" width="9.140625" style="1"/>
    <col min="14567" max="14567" width="11.7109375" style="1" customWidth="1"/>
    <col min="14568" max="14568" width="12.5703125" style="1" customWidth="1"/>
    <col min="14569" max="14569" width="12.28515625" style="1" customWidth="1"/>
    <col min="14570" max="14801" width="9.140625" style="1"/>
    <col min="14802" max="14802" width="24.42578125" style="1" customWidth="1"/>
    <col min="14803" max="14803" width="124.42578125" style="1" customWidth="1"/>
    <col min="14804" max="14804" width="0" style="1" hidden="1" customWidth="1"/>
    <col min="14805" max="14805" width="21.85546875" style="1" customWidth="1"/>
    <col min="14806" max="14806" width="18.140625" style="1" customWidth="1"/>
    <col min="14807" max="14807" width="28.5703125" style="1" customWidth="1"/>
    <col min="14808" max="14808" width="11.140625" style="1" customWidth="1"/>
    <col min="14809" max="14809" width="24.5703125" style="1" customWidth="1"/>
    <col min="14810" max="14810" width="21.42578125" style="1" customWidth="1"/>
    <col min="14811" max="14811" width="23.5703125" style="1" customWidth="1"/>
    <col min="14812" max="14815" width="18.7109375" style="1" customWidth="1"/>
    <col min="14816" max="14816" width="16.5703125" style="1" customWidth="1"/>
    <col min="14817" max="14817" width="17.28515625" style="1" customWidth="1"/>
    <col min="14818" max="14818" width="15.42578125" style="1" customWidth="1"/>
    <col min="14819" max="14819" width="15.140625" style="1" customWidth="1"/>
    <col min="14820" max="14820" width="17.7109375" style="1" customWidth="1"/>
    <col min="14821" max="14821" width="12" style="1" customWidth="1"/>
    <col min="14822" max="14822" width="9.140625" style="1"/>
    <col min="14823" max="14823" width="11.7109375" style="1" customWidth="1"/>
    <col min="14824" max="14824" width="12.5703125" style="1" customWidth="1"/>
    <col min="14825" max="14825" width="12.28515625" style="1" customWidth="1"/>
    <col min="14826" max="15057" width="9.140625" style="1"/>
    <col min="15058" max="15058" width="24.42578125" style="1" customWidth="1"/>
    <col min="15059" max="15059" width="124.42578125" style="1" customWidth="1"/>
    <col min="15060" max="15060" width="0" style="1" hidden="1" customWidth="1"/>
    <col min="15061" max="15061" width="21.85546875" style="1" customWidth="1"/>
    <col min="15062" max="15062" width="18.140625" style="1" customWidth="1"/>
    <col min="15063" max="15063" width="28.5703125" style="1" customWidth="1"/>
    <col min="15064" max="15064" width="11.140625" style="1" customWidth="1"/>
    <col min="15065" max="15065" width="24.5703125" style="1" customWidth="1"/>
    <col min="15066" max="15066" width="21.42578125" style="1" customWidth="1"/>
    <col min="15067" max="15067" width="23.5703125" style="1" customWidth="1"/>
    <col min="15068" max="15071" width="18.7109375" style="1" customWidth="1"/>
    <col min="15072" max="15072" width="16.5703125" style="1" customWidth="1"/>
    <col min="15073" max="15073" width="17.28515625" style="1" customWidth="1"/>
    <col min="15074" max="15074" width="15.42578125" style="1" customWidth="1"/>
    <col min="15075" max="15075" width="15.140625" style="1" customWidth="1"/>
    <col min="15076" max="15076" width="17.7109375" style="1" customWidth="1"/>
    <col min="15077" max="15077" width="12" style="1" customWidth="1"/>
    <col min="15078" max="15078" width="9.140625" style="1"/>
    <col min="15079" max="15079" width="11.7109375" style="1" customWidth="1"/>
    <col min="15080" max="15080" width="12.5703125" style="1" customWidth="1"/>
    <col min="15081" max="15081" width="12.28515625" style="1" customWidth="1"/>
    <col min="15082" max="15313" width="9.140625" style="1"/>
    <col min="15314" max="15314" width="24.42578125" style="1" customWidth="1"/>
    <col min="15315" max="15315" width="124.42578125" style="1" customWidth="1"/>
    <col min="15316" max="15316" width="0" style="1" hidden="1" customWidth="1"/>
    <col min="15317" max="15317" width="21.85546875" style="1" customWidth="1"/>
    <col min="15318" max="15318" width="18.140625" style="1" customWidth="1"/>
    <col min="15319" max="15319" width="28.5703125" style="1" customWidth="1"/>
    <col min="15320" max="15320" width="11.140625" style="1" customWidth="1"/>
    <col min="15321" max="15321" width="24.5703125" style="1" customWidth="1"/>
    <col min="15322" max="15322" width="21.42578125" style="1" customWidth="1"/>
    <col min="15323" max="15323" width="23.5703125" style="1" customWidth="1"/>
    <col min="15324" max="15327" width="18.7109375" style="1" customWidth="1"/>
    <col min="15328" max="15328" width="16.5703125" style="1" customWidth="1"/>
    <col min="15329" max="15329" width="17.28515625" style="1" customWidth="1"/>
    <col min="15330" max="15330" width="15.42578125" style="1" customWidth="1"/>
    <col min="15331" max="15331" width="15.140625" style="1" customWidth="1"/>
    <col min="15332" max="15332" width="17.7109375" style="1" customWidth="1"/>
    <col min="15333" max="15333" width="12" style="1" customWidth="1"/>
    <col min="15334" max="15334" width="9.140625" style="1"/>
    <col min="15335" max="15335" width="11.7109375" style="1" customWidth="1"/>
    <col min="15336" max="15336" width="12.5703125" style="1" customWidth="1"/>
    <col min="15337" max="15337" width="12.28515625" style="1" customWidth="1"/>
    <col min="15338" max="15569" width="9.140625" style="1"/>
    <col min="15570" max="15570" width="24.42578125" style="1" customWidth="1"/>
    <col min="15571" max="15571" width="124.42578125" style="1" customWidth="1"/>
    <col min="15572" max="15572" width="0" style="1" hidden="1" customWidth="1"/>
    <col min="15573" max="15573" width="21.85546875" style="1" customWidth="1"/>
    <col min="15574" max="15574" width="18.140625" style="1" customWidth="1"/>
    <col min="15575" max="15575" width="28.5703125" style="1" customWidth="1"/>
    <col min="15576" max="15576" width="11.140625" style="1" customWidth="1"/>
    <col min="15577" max="15577" width="24.5703125" style="1" customWidth="1"/>
    <col min="15578" max="15578" width="21.42578125" style="1" customWidth="1"/>
    <col min="15579" max="15579" width="23.5703125" style="1" customWidth="1"/>
    <col min="15580" max="15583" width="18.7109375" style="1" customWidth="1"/>
    <col min="15584" max="15584" width="16.5703125" style="1" customWidth="1"/>
    <col min="15585" max="15585" width="17.28515625" style="1" customWidth="1"/>
    <col min="15586" max="15586" width="15.42578125" style="1" customWidth="1"/>
    <col min="15587" max="15587" width="15.140625" style="1" customWidth="1"/>
    <col min="15588" max="15588" width="17.7109375" style="1" customWidth="1"/>
    <col min="15589" max="15589" width="12" style="1" customWidth="1"/>
    <col min="15590" max="15590" width="9.140625" style="1"/>
    <col min="15591" max="15591" width="11.7109375" style="1" customWidth="1"/>
    <col min="15592" max="15592" width="12.5703125" style="1" customWidth="1"/>
    <col min="15593" max="15593" width="12.28515625" style="1" customWidth="1"/>
    <col min="15594" max="15825" width="9.140625" style="1"/>
    <col min="15826" max="15826" width="24.42578125" style="1" customWidth="1"/>
    <col min="15827" max="15827" width="124.42578125" style="1" customWidth="1"/>
    <col min="15828" max="15828" width="0" style="1" hidden="1" customWidth="1"/>
    <col min="15829" max="15829" width="21.85546875" style="1" customWidth="1"/>
    <col min="15830" max="15830" width="18.140625" style="1" customWidth="1"/>
    <col min="15831" max="15831" width="28.5703125" style="1" customWidth="1"/>
    <col min="15832" max="15832" width="11.140625" style="1" customWidth="1"/>
    <col min="15833" max="15833" width="24.5703125" style="1" customWidth="1"/>
    <col min="15834" max="15834" width="21.42578125" style="1" customWidth="1"/>
    <col min="15835" max="15835" width="23.5703125" style="1" customWidth="1"/>
    <col min="15836" max="15839" width="18.7109375" style="1" customWidth="1"/>
    <col min="15840" max="15840" width="16.5703125" style="1" customWidth="1"/>
    <col min="15841" max="15841" width="17.28515625" style="1" customWidth="1"/>
    <col min="15842" max="15842" width="15.42578125" style="1" customWidth="1"/>
    <col min="15843" max="15843" width="15.140625" style="1" customWidth="1"/>
    <col min="15844" max="15844" width="17.7109375" style="1" customWidth="1"/>
    <col min="15845" max="15845" width="12" style="1" customWidth="1"/>
    <col min="15846" max="15846" width="9.140625" style="1"/>
    <col min="15847" max="15847" width="11.7109375" style="1" customWidth="1"/>
    <col min="15848" max="15848" width="12.5703125" style="1" customWidth="1"/>
    <col min="15849" max="15849" width="12.28515625" style="1" customWidth="1"/>
    <col min="15850" max="16081" width="9.140625" style="1"/>
    <col min="16082" max="16082" width="24.42578125" style="1" customWidth="1"/>
    <col min="16083" max="16083" width="124.42578125" style="1" customWidth="1"/>
    <col min="16084" max="16084" width="0" style="1" hidden="1" customWidth="1"/>
    <col min="16085" max="16085" width="21.85546875" style="1" customWidth="1"/>
    <col min="16086" max="16086" width="18.140625" style="1" customWidth="1"/>
    <col min="16087" max="16087" width="28.5703125" style="1" customWidth="1"/>
    <col min="16088" max="16088" width="11.140625" style="1" customWidth="1"/>
    <col min="16089" max="16089" width="24.5703125" style="1" customWidth="1"/>
    <col min="16090" max="16090" width="21.42578125" style="1" customWidth="1"/>
    <col min="16091" max="16091" width="23.5703125" style="1" customWidth="1"/>
    <col min="16092" max="16095" width="18.7109375" style="1" customWidth="1"/>
    <col min="16096" max="16096" width="16.5703125" style="1" customWidth="1"/>
    <col min="16097" max="16097" width="17.28515625" style="1" customWidth="1"/>
    <col min="16098" max="16098" width="15.42578125" style="1" customWidth="1"/>
    <col min="16099" max="16099" width="15.140625" style="1" customWidth="1"/>
    <col min="16100" max="16100" width="17.7109375" style="1" customWidth="1"/>
    <col min="16101" max="16101" width="12" style="1" customWidth="1"/>
    <col min="16102" max="16102" width="9.140625" style="1"/>
    <col min="16103" max="16103" width="11.7109375" style="1" customWidth="1"/>
    <col min="16104" max="16104" width="12.5703125" style="1" customWidth="1"/>
    <col min="16105" max="16105" width="12.28515625" style="1" customWidth="1"/>
    <col min="16106" max="16384" width="9.140625" style="1"/>
  </cols>
  <sheetData>
    <row r="1" spans="1:16" ht="38.25" customHeight="1">
      <c r="A1" s="71"/>
      <c r="B1" s="139" t="s">
        <v>0</v>
      </c>
      <c r="C1" s="139"/>
      <c r="D1" s="139"/>
      <c r="E1" s="139"/>
    </row>
    <row r="2" spans="1:16" ht="42" customHeight="1">
      <c r="A2" s="72"/>
      <c r="B2" s="140" t="s">
        <v>1</v>
      </c>
      <c r="C2" s="140"/>
      <c r="D2" s="140"/>
      <c r="E2" s="140"/>
    </row>
    <row r="3" spans="1:16" ht="27.75" customHeight="1">
      <c r="A3" s="72"/>
      <c r="B3" s="141" t="s">
        <v>540</v>
      </c>
      <c r="C3" s="141"/>
      <c r="D3" s="141"/>
      <c r="E3" s="141"/>
      <c r="F3" s="3"/>
      <c r="G3" s="3"/>
      <c r="H3" s="3"/>
    </row>
    <row r="4" spans="1:16" ht="33.75" customHeight="1">
      <c r="A4" s="71"/>
      <c r="B4" s="141" t="s">
        <v>555</v>
      </c>
      <c r="C4" s="141"/>
      <c r="D4" s="141"/>
      <c r="E4" s="141"/>
    </row>
    <row r="5" spans="1:16" ht="33.75" customHeight="1">
      <c r="A5" s="71"/>
      <c r="B5" s="4"/>
      <c r="C5" s="4"/>
      <c r="D5" s="88"/>
      <c r="E5" s="88"/>
    </row>
    <row r="6" spans="1:16" ht="31.5" customHeight="1">
      <c r="D6" s="89"/>
    </row>
    <row r="7" spans="1:16" ht="36" customHeight="1">
      <c r="A7" s="5"/>
      <c r="B7" s="6" t="s">
        <v>2</v>
      </c>
      <c r="C7" s="7"/>
      <c r="D7" s="7"/>
      <c r="E7" s="7"/>
    </row>
    <row r="8" spans="1:16" ht="35.25" customHeight="1">
      <c r="A8" s="8"/>
      <c r="B8" s="9" t="s">
        <v>3</v>
      </c>
      <c r="C8" s="8"/>
      <c r="D8" s="10"/>
      <c r="E8" s="10"/>
    </row>
    <row r="9" spans="1:16" ht="30.75" customHeight="1">
      <c r="A9" s="3"/>
      <c r="B9" s="11" t="s">
        <v>4</v>
      </c>
      <c r="C9" s="3"/>
      <c r="D9" s="90"/>
      <c r="E9" s="90"/>
      <c r="K9" s="12"/>
      <c r="L9" s="12"/>
      <c r="M9" s="12"/>
      <c r="N9" s="12"/>
    </row>
    <row r="10" spans="1:16" ht="22.5" customHeight="1">
      <c r="A10" s="3"/>
      <c r="B10" s="13" t="s">
        <v>554</v>
      </c>
      <c r="C10" s="3"/>
      <c r="D10" s="3"/>
      <c r="E10" s="90"/>
    </row>
    <row r="11" spans="1:16" ht="22.5" customHeight="1">
      <c r="A11" s="3"/>
      <c r="B11" s="13"/>
      <c r="C11" s="3"/>
      <c r="D11" s="3"/>
      <c r="E11" s="90"/>
    </row>
    <row r="12" spans="1:16" ht="24" customHeight="1">
      <c r="C12" s="14"/>
      <c r="D12" s="91"/>
    </row>
    <row r="13" spans="1:16" ht="44.25" customHeight="1">
      <c r="A13" s="74" t="s">
        <v>5</v>
      </c>
      <c r="B13" s="142" t="s">
        <v>6</v>
      </c>
      <c r="C13" s="143"/>
      <c r="D13" s="146" t="s">
        <v>556</v>
      </c>
      <c r="E13" s="147"/>
      <c r="F13" s="129" t="s">
        <v>7</v>
      </c>
      <c r="G13" s="130"/>
      <c r="H13" s="131"/>
      <c r="I13" s="15" t="s">
        <v>8</v>
      </c>
      <c r="J13" s="132" t="s">
        <v>9</v>
      </c>
      <c r="K13" s="16"/>
      <c r="L13" s="16"/>
      <c r="M13" s="17"/>
      <c r="N13" s="133" t="s">
        <v>10</v>
      </c>
      <c r="O13" s="133" t="s">
        <v>11</v>
      </c>
      <c r="P13" s="137" t="s">
        <v>12</v>
      </c>
    </row>
    <row r="14" spans="1:16" ht="44.25" customHeight="1">
      <c r="A14" s="144" t="s">
        <v>542</v>
      </c>
      <c r="B14" s="145"/>
      <c r="C14" s="67"/>
      <c r="D14" s="148"/>
      <c r="E14" s="149"/>
      <c r="F14" s="62"/>
      <c r="G14" s="63"/>
      <c r="H14" s="64"/>
      <c r="I14" s="15"/>
      <c r="J14" s="132"/>
      <c r="K14" s="16"/>
      <c r="L14" s="16"/>
      <c r="M14" s="68"/>
      <c r="N14" s="134"/>
      <c r="O14" s="134"/>
      <c r="P14" s="138"/>
    </row>
    <row r="15" spans="1:16" ht="55.5" customHeight="1">
      <c r="A15" s="69" t="s">
        <v>13</v>
      </c>
      <c r="B15" s="70" t="s">
        <v>543</v>
      </c>
      <c r="C15" s="67"/>
      <c r="D15" s="150">
        <v>650</v>
      </c>
      <c r="E15" s="151"/>
      <c r="F15" s="62"/>
      <c r="G15" s="63"/>
      <c r="H15" s="64"/>
      <c r="I15" s="15"/>
      <c r="J15" s="132"/>
      <c r="K15" s="16"/>
      <c r="L15" s="16"/>
      <c r="M15" s="68"/>
      <c r="N15" s="134"/>
      <c r="O15" s="134"/>
      <c r="P15" s="138"/>
    </row>
    <row r="16" spans="1:16" ht="44.25" customHeight="1">
      <c r="A16" s="69" t="s">
        <v>13</v>
      </c>
      <c r="B16" s="70" t="s">
        <v>15</v>
      </c>
      <c r="C16" s="67"/>
      <c r="D16" s="135">
        <v>600</v>
      </c>
      <c r="E16" s="136"/>
      <c r="F16" s="62"/>
      <c r="G16" s="63"/>
      <c r="H16" s="64"/>
      <c r="I16" s="15"/>
      <c r="J16" s="132"/>
      <c r="K16" s="16"/>
      <c r="L16" s="16"/>
      <c r="M16" s="68"/>
      <c r="N16" s="134"/>
      <c r="O16" s="134"/>
      <c r="P16" s="138"/>
    </row>
    <row r="17" spans="1:16" ht="44.25" customHeight="1">
      <c r="A17" s="69" t="s">
        <v>17</v>
      </c>
      <c r="B17" s="70" t="s">
        <v>18</v>
      </c>
      <c r="C17" s="67"/>
      <c r="D17" s="135">
        <v>450</v>
      </c>
      <c r="E17" s="136"/>
      <c r="F17" s="62"/>
      <c r="G17" s="63"/>
      <c r="H17" s="64"/>
      <c r="I17" s="15"/>
      <c r="J17" s="132"/>
      <c r="K17" s="16"/>
      <c r="L17" s="16"/>
      <c r="M17" s="68"/>
      <c r="N17" s="134"/>
      <c r="O17" s="134"/>
      <c r="P17" s="138"/>
    </row>
    <row r="18" spans="1:16" ht="44.25" customHeight="1">
      <c r="A18" s="69" t="s">
        <v>19</v>
      </c>
      <c r="B18" s="70" t="s">
        <v>20</v>
      </c>
      <c r="C18" s="67"/>
      <c r="D18" s="135">
        <v>470</v>
      </c>
      <c r="E18" s="136"/>
      <c r="F18" s="62"/>
      <c r="G18" s="63"/>
      <c r="H18" s="64"/>
      <c r="I18" s="15"/>
      <c r="J18" s="132"/>
      <c r="K18" s="16"/>
      <c r="L18" s="16"/>
      <c r="M18" s="68"/>
      <c r="N18" s="134"/>
      <c r="O18" s="134"/>
      <c r="P18" s="138"/>
    </row>
    <row r="19" spans="1:16" ht="44.25" customHeight="1">
      <c r="A19" s="69" t="s">
        <v>21</v>
      </c>
      <c r="B19" s="70" t="s">
        <v>22</v>
      </c>
      <c r="C19" s="67"/>
      <c r="D19" s="135">
        <v>350</v>
      </c>
      <c r="E19" s="136"/>
      <c r="F19" s="62"/>
      <c r="G19" s="63"/>
      <c r="H19" s="64"/>
      <c r="I19" s="15"/>
      <c r="J19" s="132"/>
      <c r="K19" s="16"/>
      <c r="L19" s="16"/>
      <c r="M19" s="68"/>
      <c r="N19" s="134"/>
      <c r="O19" s="134"/>
      <c r="P19" s="138"/>
    </row>
    <row r="20" spans="1:16" ht="44.25" customHeight="1">
      <c r="A20" s="69" t="s">
        <v>23</v>
      </c>
      <c r="B20" s="70" t="s">
        <v>24</v>
      </c>
      <c r="C20" s="67"/>
      <c r="D20" s="135">
        <v>810</v>
      </c>
      <c r="E20" s="136"/>
      <c r="F20" s="62"/>
      <c r="G20" s="63"/>
      <c r="H20" s="64"/>
      <c r="I20" s="15"/>
      <c r="J20" s="132"/>
      <c r="K20" s="16"/>
      <c r="L20" s="16"/>
      <c r="M20" s="68"/>
      <c r="N20" s="134"/>
      <c r="O20" s="134"/>
      <c r="P20" s="138"/>
    </row>
    <row r="21" spans="1:16" ht="44.25" customHeight="1">
      <c r="A21" s="69" t="s">
        <v>25</v>
      </c>
      <c r="B21" s="70" t="s">
        <v>26</v>
      </c>
      <c r="C21" s="67"/>
      <c r="D21" s="135">
        <v>700</v>
      </c>
      <c r="E21" s="136"/>
      <c r="F21" s="62"/>
      <c r="G21" s="63"/>
      <c r="H21" s="64"/>
      <c r="I21" s="15"/>
      <c r="J21" s="132"/>
      <c r="K21" s="16"/>
      <c r="L21" s="16"/>
      <c r="M21" s="68"/>
      <c r="N21" s="134"/>
      <c r="O21" s="134"/>
      <c r="P21" s="138"/>
    </row>
    <row r="22" spans="1:16" ht="44.25" customHeight="1">
      <c r="A22" s="69" t="s">
        <v>27</v>
      </c>
      <c r="B22" s="70" t="s">
        <v>28</v>
      </c>
      <c r="C22" s="67"/>
      <c r="D22" s="135">
        <v>700</v>
      </c>
      <c r="E22" s="136"/>
      <c r="F22" s="62"/>
      <c r="G22" s="63"/>
      <c r="H22" s="64"/>
      <c r="I22" s="15"/>
      <c r="J22" s="132"/>
      <c r="K22" s="16"/>
      <c r="L22" s="16"/>
      <c r="M22" s="68"/>
      <c r="N22" s="134"/>
      <c r="O22" s="134"/>
      <c r="P22" s="138"/>
    </row>
    <row r="23" spans="1:16" ht="44.25" customHeight="1">
      <c r="A23" s="69" t="s">
        <v>30</v>
      </c>
      <c r="B23" s="70" t="s">
        <v>31</v>
      </c>
      <c r="C23" s="67"/>
      <c r="D23" s="135">
        <v>700</v>
      </c>
      <c r="E23" s="136"/>
      <c r="F23" s="62"/>
      <c r="G23" s="63"/>
      <c r="H23" s="64"/>
      <c r="I23" s="15"/>
      <c r="J23" s="132"/>
      <c r="K23" s="16"/>
      <c r="L23" s="16"/>
      <c r="M23" s="68"/>
      <c r="N23" s="134"/>
      <c r="O23" s="134"/>
      <c r="P23" s="138"/>
    </row>
    <row r="24" spans="1:16" ht="44.25" customHeight="1">
      <c r="A24" s="69" t="s">
        <v>32</v>
      </c>
      <c r="B24" s="70" t="s">
        <v>33</v>
      </c>
      <c r="C24" s="67"/>
      <c r="D24" s="135">
        <v>700</v>
      </c>
      <c r="E24" s="136"/>
      <c r="F24" s="62"/>
      <c r="G24" s="63"/>
      <c r="H24" s="64"/>
      <c r="I24" s="15"/>
      <c r="J24" s="132"/>
      <c r="K24" s="16"/>
      <c r="L24" s="16"/>
      <c r="M24" s="68"/>
      <c r="N24" s="134"/>
      <c r="O24" s="134"/>
      <c r="P24" s="138"/>
    </row>
    <row r="25" spans="1:16" ht="44.25" customHeight="1">
      <c r="A25" s="69" t="s">
        <v>34</v>
      </c>
      <c r="B25" s="70" t="s">
        <v>35</v>
      </c>
      <c r="C25" s="67"/>
      <c r="D25" s="135">
        <v>650</v>
      </c>
      <c r="E25" s="136"/>
      <c r="F25" s="62"/>
      <c r="G25" s="63"/>
      <c r="H25" s="64"/>
      <c r="I25" s="15"/>
      <c r="J25" s="132"/>
      <c r="K25" s="16"/>
      <c r="L25" s="16"/>
      <c r="M25" s="68"/>
      <c r="N25" s="134"/>
      <c r="O25" s="134"/>
      <c r="P25" s="138"/>
    </row>
    <row r="26" spans="1:16" ht="44.25" customHeight="1">
      <c r="A26" s="69" t="s">
        <v>36</v>
      </c>
      <c r="B26" s="70" t="s">
        <v>37</v>
      </c>
      <c r="C26" s="67"/>
      <c r="D26" s="135">
        <v>520</v>
      </c>
      <c r="E26" s="136"/>
      <c r="F26" s="62"/>
      <c r="G26" s="63"/>
      <c r="H26" s="64"/>
      <c r="I26" s="15"/>
      <c r="J26" s="132"/>
      <c r="K26" s="16"/>
      <c r="L26" s="16"/>
      <c r="M26" s="68"/>
      <c r="N26" s="134"/>
      <c r="O26" s="134"/>
      <c r="P26" s="138"/>
    </row>
    <row r="27" spans="1:16" ht="44.25" customHeight="1">
      <c r="A27" s="69" t="s">
        <v>38</v>
      </c>
      <c r="B27" s="70" t="s">
        <v>39</v>
      </c>
      <c r="C27" s="67"/>
      <c r="D27" s="135">
        <v>460</v>
      </c>
      <c r="E27" s="136"/>
      <c r="F27" s="62"/>
      <c r="G27" s="63"/>
      <c r="H27" s="64"/>
      <c r="I27" s="15"/>
      <c r="J27" s="132"/>
      <c r="K27" s="16"/>
      <c r="L27" s="16"/>
      <c r="M27" s="68"/>
      <c r="N27" s="134"/>
      <c r="O27" s="134"/>
      <c r="P27" s="138"/>
    </row>
    <row r="28" spans="1:16" ht="44.25" customHeight="1">
      <c r="A28" s="69" t="s">
        <v>40</v>
      </c>
      <c r="B28" s="70" t="s">
        <v>41</v>
      </c>
      <c r="C28" s="67"/>
      <c r="D28" s="135">
        <v>480</v>
      </c>
      <c r="E28" s="136"/>
      <c r="F28" s="62"/>
      <c r="G28" s="63"/>
      <c r="H28" s="64"/>
      <c r="I28" s="15"/>
      <c r="J28" s="132"/>
      <c r="K28" s="16"/>
      <c r="L28" s="16"/>
      <c r="M28" s="68"/>
      <c r="N28" s="134"/>
      <c r="O28" s="134"/>
      <c r="P28" s="138"/>
    </row>
    <row r="29" spans="1:16" ht="44.25" customHeight="1">
      <c r="A29" s="69" t="s">
        <v>42</v>
      </c>
      <c r="B29" s="70" t="s">
        <v>43</v>
      </c>
      <c r="C29" s="67"/>
      <c r="D29" s="135">
        <v>870</v>
      </c>
      <c r="E29" s="136"/>
      <c r="F29" s="62"/>
      <c r="G29" s="63"/>
      <c r="H29" s="64"/>
      <c r="I29" s="15"/>
      <c r="J29" s="132"/>
      <c r="K29" s="16"/>
      <c r="L29" s="16"/>
      <c r="M29" s="68"/>
      <c r="N29" s="134"/>
      <c r="O29" s="134"/>
      <c r="P29" s="138"/>
    </row>
    <row r="30" spans="1:16" ht="44.25" customHeight="1">
      <c r="A30" s="69" t="s">
        <v>44</v>
      </c>
      <c r="B30" s="70" t="s">
        <v>45</v>
      </c>
      <c r="C30" s="67"/>
      <c r="D30" s="135">
        <v>140</v>
      </c>
      <c r="E30" s="136"/>
      <c r="F30" s="62"/>
      <c r="G30" s="63"/>
      <c r="H30" s="64"/>
      <c r="I30" s="15"/>
      <c r="J30" s="132"/>
      <c r="K30" s="16"/>
      <c r="L30" s="16"/>
      <c r="M30" s="68"/>
      <c r="N30" s="134"/>
      <c r="O30" s="134"/>
      <c r="P30" s="138"/>
    </row>
    <row r="31" spans="1:16" ht="44.25" customHeight="1">
      <c r="A31" s="69" t="s">
        <v>46</v>
      </c>
      <c r="B31" s="70" t="s">
        <v>47</v>
      </c>
      <c r="C31" s="67"/>
      <c r="D31" s="135">
        <v>140</v>
      </c>
      <c r="E31" s="136"/>
      <c r="F31" s="62"/>
      <c r="G31" s="63"/>
      <c r="H31" s="64"/>
      <c r="I31" s="15"/>
      <c r="J31" s="132"/>
      <c r="K31" s="16"/>
      <c r="L31" s="16"/>
      <c r="M31" s="68"/>
      <c r="N31" s="134"/>
      <c r="O31" s="134"/>
      <c r="P31" s="138"/>
    </row>
    <row r="32" spans="1:16" ht="44.25" customHeight="1">
      <c r="A32" s="69" t="s">
        <v>48</v>
      </c>
      <c r="B32" s="70" t="s">
        <v>49</v>
      </c>
      <c r="C32" s="67"/>
      <c r="D32" s="135">
        <v>320</v>
      </c>
      <c r="E32" s="136"/>
      <c r="F32" s="62"/>
      <c r="G32" s="63"/>
      <c r="H32" s="64"/>
      <c r="I32" s="15"/>
      <c r="J32" s="132"/>
      <c r="K32" s="16"/>
      <c r="L32" s="16"/>
      <c r="M32" s="68"/>
      <c r="N32" s="134"/>
      <c r="O32" s="134"/>
      <c r="P32" s="138"/>
    </row>
    <row r="33" spans="1:16" ht="44.25" customHeight="1">
      <c r="A33" s="69" t="s">
        <v>50</v>
      </c>
      <c r="B33" s="70" t="s">
        <v>51</v>
      </c>
      <c r="C33" s="67"/>
      <c r="D33" s="135">
        <v>800</v>
      </c>
      <c r="E33" s="136"/>
      <c r="F33" s="62"/>
      <c r="G33" s="63"/>
      <c r="H33" s="64"/>
      <c r="I33" s="15"/>
      <c r="J33" s="132"/>
      <c r="K33" s="16"/>
      <c r="L33" s="16"/>
      <c r="M33" s="68"/>
      <c r="N33" s="134"/>
      <c r="O33" s="134"/>
      <c r="P33" s="138"/>
    </row>
    <row r="34" spans="1:16" ht="44.25" customHeight="1">
      <c r="A34" s="69" t="s">
        <v>52</v>
      </c>
      <c r="B34" s="70" t="s">
        <v>53</v>
      </c>
      <c r="C34" s="67"/>
      <c r="D34" s="135">
        <v>6000</v>
      </c>
      <c r="E34" s="136"/>
      <c r="F34" s="62"/>
      <c r="G34" s="63"/>
      <c r="H34" s="64"/>
      <c r="I34" s="15"/>
      <c r="J34" s="132"/>
      <c r="K34" s="16"/>
      <c r="L34" s="16"/>
      <c r="M34" s="68"/>
      <c r="N34" s="134"/>
      <c r="O34" s="134"/>
      <c r="P34" s="138"/>
    </row>
    <row r="35" spans="1:16" s="24" customFormat="1" ht="57" customHeight="1">
      <c r="A35" s="119" t="s">
        <v>54</v>
      </c>
      <c r="B35" s="120"/>
      <c r="C35" s="26"/>
      <c r="D35" s="116"/>
      <c r="E35" s="117"/>
      <c r="F35" s="111"/>
      <c r="G35" s="111"/>
      <c r="H35" s="21"/>
      <c r="I35" s="22"/>
      <c r="J35" s="23"/>
      <c r="K35" s="27"/>
      <c r="L35" s="27"/>
      <c r="M35" s="27"/>
      <c r="N35" s="23"/>
      <c r="O35" s="23"/>
      <c r="P35" s="23"/>
    </row>
    <row r="36" spans="1:16" ht="48" customHeight="1">
      <c r="A36" s="19" t="s">
        <v>55</v>
      </c>
      <c r="B36" s="20" t="s">
        <v>56</v>
      </c>
      <c r="C36" s="20" t="s">
        <v>57</v>
      </c>
      <c r="D36" s="116">
        <v>160</v>
      </c>
      <c r="E36" s="117"/>
      <c r="F36" s="111">
        <v>145</v>
      </c>
      <c r="G36" s="111"/>
      <c r="H36" s="21"/>
      <c r="I36" s="22">
        <f>F36-D36</f>
        <v>-15</v>
      </c>
      <c r="J36" s="23">
        <f t="shared" ref="J36:J42" si="0">D36*105.3/100</f>
        <v>168.48</v>
      </c>
      <c r="K36" s="28">
        <v>150</v>
      </c>
      <c r="L36" s="28"/>
      <c r="M36" s="28">
        <v>150</v>
      </c>
      <c r="N36" s="23">
        <v>150</v>
      </c>
      <c r="O36" s="23">
        <v>100</v>
      </c>
      <c r="P36" s="23">
        <v>150</v>
      </c>
    </row>
    <row r="37" spans="1:16" s="24" customFormat="1" ht="48" customHeight="1">
      <c r="A37" s="19" t="s">
        <v>58</v>
      </c>
      <c r="B37" s="20" t="s">
        <v>59</v>
      </c>
      <c r="C37" s="20" t="s">
        <v>60</v>
      </c>
      <c r="D37" s="116">
        <v>80</v>
      </c>
      <c r="E37" s="117"/>
      <c r="F37" s="111">
        <v>75</v>
      </c>
      <c r="G37" s="111"/>
      <c r="H37" s="21"/>
      <c r="I37" s="22">
        <f>F37-D37</f>
        <v>-5</v>
      </c>
      <c r="J37" s="23">
        <f t="shared" si="0"/>
        <v>84.24</v>
      </c>
      <c r="K37" s="27">
        <v>80</v>
      </c>
      <c r="L37" s="27"/>
      <c r="M37" s="27">
        <v>80</v>
      </c>
      <c r="N37" s="23">
        <v>100</v>
      </c>
      <c r="O37" s="23"/>
      <c r="P37" s="23"/>
    </row>
    <row r="38" spans="1:16" ht="48" customHeight="1">
      <c r="A38" s="19" t="s">
        <v>61</v>
      </c>
      <c r="B38" s="20" t="s">
        <v>62</v>
      </c>
      <c r="C38" s="20" t="s">
        <v>63</v>
      </c>
      <c r="D38" s="116">
        <v>170</v>
      </c>
      <c r="E38" s="117"/>
      <c r="F38" s="111">
        <v>160</v>
      </c>
      <c r="G38" s="111"/>
      <c r="H38" s="21"/>
      <c r="I38" s="22">
        <f>F38-D38</f>
        <v>-10</v>
      </c>
      <c r="J38" s="23">
        <f t="shared" si="0"/>
        <v>179.01</v>
      </c>
      <c r="K38" s="28">
        <v>170</v>
      </c>
      <c r="L38" s="28"/>
      <c r="M38" s="28">
        <v>170</v>
      </c>
      <c r="N38" s="23">
        <v>210</v>
      </c>
      <c r="O38" s="23"/>
      <c r="P38" s="23">
        <v>150</v>
      </c>
    </row>
    <row r="39" spans="1:16" s="24" customFormat="1" ht="48" customHeight="1">
      <c r="A39" s="19" t="s">
        <v>64</v>
      </c>
      <c r="B39" s="29" t="s">
        <v>65</v>
      </c>
      <c r="C39" s="20" t="s">
        <v>66</v>
      </c>
      <c r="D39" s="116">
        <v>90</v>
      </c>
      <c r="E39" s="117"/>
      <c r="F39" s="111">
        <v>75</v>
      </c>
      <c r="G39" s="111"/>
      <c r="H39" s="21"/>
      <c r="I39" s="22">
        <f>F39-D39</f>
        <v>-15</v>
      </c>
      <c r="J39" s="23">
        <f t="shared" si="0"/>
        <v>94.77</v>
      </c>
      <c r="K39" s="27">
        <v>80</v>
      </c>
      <c r="L39" s="27"/>
      <c r="M39" s="27">
        <v>80</v>
      </c>
      <c r="N39" s="23">
        <v>70</v>
      </c>
      <c r="O39" s="23"/>
      <c r="P39" s="23"/>
    </row>
    <row r="40" spans="1:16" ht="48" customHeight="1">
      <c r="A40" s="75" t="s">
        <v>67</v>
      </c>
      <c r="B40" s="20" t="s">
        <v>68</v>
      </c>
      <c r="C40" s="20" t="s">
        <v>69</v>
      </c>
      <c r="D40" s="116">
        <v>270</v>
      </c>
      <c r="E40" s="117"/>
      <c r="F40" s="111">
        <v>240</v>
      </c>
      <c r="G40" s="111"/>
      <c r="H40" s="21"/>
      <c r="I40" s="30">
        <f>F40-D40</f>
        <v>-30</v>
      </c>
      <c r="J40" s="16">
        <f t="shared" si="0"/>
        <v>284.31</v>
      </c>
      <c r="K40" s="2">
        <v>255</v>
      </c>
      <c r="M40" s="2">
        <v>250</v>
      </c>
      <c r="N40" s="16">
        <v>350</v>
      </c>
      <c r="O40" s="16"/>
      <c r="P40" s="16"/>
    </row>
    <row r="41" spans="1:16" ht="48" customHeight="1">
      <c r="A41" s="76" t="s">
        <v>544</v>
      </c>
      <c r="B41" s="45" t="s">
        <v>546</v>
      </c>
      <c r="C41" s="26"/>
      <c r="D41" s="116">
        <v>200</v>
      </c>
      <c r="E41" s="117"/>
      <c r="F41" s="61"/>
      <c r="G41" s="61"/>
      <c r="H41" s="61"/>
      <c r="I41" s="30"/>
      <c r="J41" s="16">
        <f t="shared" si="0"/>
        <v>210.6</v>
      </c>
      <c r="N41" s="16"/>
      <c r="O41" s="16"/>
      <c r="P41" s="16"/>
    </row>
    <row r="42" spans="1:16" ht="48" customHeight="1">
      <c r="A42" s="19" t="s">
        <v>55</v>
      </c>
      <c r="B42" s="45" t="s">
        <v>547</v>
      </c>
      <c r="C42" s="26"/>
      <c r="D42" s="116">
        <v>625</v>
      </c>
      <c r="E42" s="117"/>
      <c r="F42" s="61"/>
      <c r="G42" s="61"/>
      <c r="H42" s="61"/>
      <c r="I42" s="30"/>
      <c r="J42" s="16">
        <f t="shared" si="0"/>
        <v>658.125</v>
      </c>
      <c r="N42" s="16"/>
      <c r="O42" s="16"/>
      <c r="P42" s="16"/>
    </row>
    <row r="43" spans="1:16" ht="48" customHeight="1">
      <c r="A43" s="77"/>
      <c r="B43" s="31" t="s">
        <v>70</v>
      </c>
      <c r="C43" s="26"/>
      <c r="D43" s="116"/>
      <c r="E43" s="117"/>
      <c r="F43" s="30"/>
      <c r="G43" s="30"/>
      <c r="H43" s="30"/>
      <c r="I43" s="30"/>
      <c r="J43" s="16"/>
      <c r="N43" s="16"/>
      <c r="O43" s="16"/>
      <c r="P43" s="16"/>
    </row>
    <row r="44" spans="1:16" ht="48" customHeight="1">
      <c r="A44" s="75" t="s">
        <v>71</v>
      </c>
      <c r="B44" s="20" t="s">
        <v>72</v>
      </c>
      <c r="C44" s="20" t="s">
        <v>73</v>
      </c>
      <c r="D44" s="116">
        <v>160</v>
      </c>
      <c r="E44" s="117"/>
      <c r="F44" s="30">
        <v>145</v>
      </c>
      <c r="G44" s="30"/>
      <c r="H44" s="30"/>
      <c r="I44" s="30">
        <f>F44-D44</f>
        <v>-15</v>
      </c>
      <c r="J44" s="16">
        <f>D44*105.3/100</f>
        <v>168.48</v>
      </c>
      <c r="K44" s="2">
        <v>155</v>
      </c>
      <c r="M44" s="2">
        <v>160</v>
      </c>
      <c r="N44" s="16">
        <v>180</v>
      </c>
      <c r="O44" s="16"/>
      <c r="P44" s="16">
        <v>200</v>
      </c>
    </row>
    <row r="45" spans="1:16" ht="48" customHeight="1">
      <c r="A45" s="75" t="s">
        <v>74</v>
      </c>
      <c r="B45" s="20" t="s">
        <v>75</v>
      </c>
      <c r="C45" s="20" t="s">
        <v>76</v>
      </c>
      <c r="D45" s="116">
        <v>100</v>
      </c>
      <c r="E45" s="117"/>
      <c r="F45" s="30">
        <v>85</v>
      </c>
      <c r="G45" s="30"/>
      <c r="H45" s="30"/>
      <c r="I45" s="30">
        <f>F45-D45</f>
        <v>-15</v>
      </c>
      <c r="J45" s="16">
        <f>D45*105.3/100</f>
        <v>105.3</v>
      </c>
      <c r="K45" s="2">
        <v>90</v>
      </c>
      <c r="M45" s="2">
        <v>90</v>
      </c>
      <c r="N45" s="16">
        <v>180</v>
      </c>
      <c r="O45" s="16"/>
      <c r="P45" s="16">
        <v>150</v>
      </c>
    </row>
    <row r="46" spans="1:16" ht="48" customHeight="1">
      <c r="A46" s="75" t="s">
        <v>77</v>
      </c>
      <c r="B46" s="20" t="s">
        <v>78</v>
      </c>
      <c r="C46" s="20" t="s">
        <v>79</v>
      </c>
      <c r="D46" s="116">
        <v>160</v>
      </c>
      <c r="E46" s="117"/>
      <c r="F46" s="30">
        <v>145</v>
      </c>
      <c r="G46" s="30"/>
      <c r="H46" s="30"/>
      <c r="I46" s="30">
        <f>F46-D46</f>
        <v>-15</v>
      </c>
      <c r="J46" s="16">
        <f>D46*105.3/100</f>
        <v>168.48</v>
      </c>
      <c r="K46" s="2">
        <v>155</v>
      </c>
      <c r="M46" s="2">
        <v>160</v>
      </c>
      <c r="N46" s="16">
        <v>210</v>
      </c>
      <c r="O46" s="16"/>
      <c r="P46" s="16">
        <v>150</v>
      </c>
    </row>
    <row r="47" spans="1:16" ht="48" customHeight="1">
      <c r="A47" s="75" t="s">
        <v>80</v>
      </c>
      <c r="B47" s="20" t="s">
        <v>81</v>
      </c>
      <c r="C47" s="20" t="s">
        <v>82</v>
      </c>
      <c r="D47" s="116">
        <v>70</v>
      </c>
      <c r="E47" s="117"/>
      <c r="F47" s="30">
        <v>60</v>
      </c>
      <c r="G47" s="30"/>
      <c r="H47" s="30"/>
      <c r="I47" s="30">
        <f>F47-D47</f>
        <v>-10</v>
      </c>
      <c r="J47" s="16">
        <f>D47*105.3/100</f>
        <v>73.709999999999994</v>
      </c>
      <c r="K47" s="2">
        <v>65</v>
      </c>
      <c r="M47" s="2">
        <v>70</v>
      </c>
      <c r="N47" s="16">
        <v>210</v>
      </c>
      <c r="O47" s="16"/>
      <c r="P47" s="16">
        <v>150</v>
      </c>
    </row>
    <row r="48" spans="1:16" ht="48" customHeight="1">
      <c r="A48" s="75" t="s">
        <v>83</v>
      </c>
      <c r="B48" s="20" t="s">
        <v>84</v>
      </c>
      <c r="C48" s="20" t="s">
        <v>85</v>
      </c>
      <c r="D48" s="116">
        <v>170</v>
      </c>
      <c r="E48" s="117"/>
      <c r="F48" s="30">
        <v>145</v>
      </c>
      <c r="G48" s="30"/>
      <c r="H48" s="30"/>
      <c r="I48" s="30">
        <f>F48-D48</f>
        <v>-25</v>
      </c>
      <c r="J48" s="16">
        <f>D48*105.3/100</f>
        <v>179.01</v>
      </c>
      <c r="K48" s="2">
        <v>150</v>
      </c>
      <c r="M48" s="2">
        <v>160</v>
      </c>
      <c r="N48" s="16"/>
      <c r="O48" s="16"/>
      <c r="P48" s="16">
        <v>200</v>
      </c>
    </row>
    <row r="49" spans="1:16" ht="48" customHeight="1">
      <c r="A49" s="77"/>
      <c r="B49" s="32" t="s">
        <v>86</v>
      </c>
      <c r="C49" s="33"/>
      <c r="D49" s="92"/>
      <c r="E49" s="93"/>
      <c r="F49" s="30"/>
      <c r="G49" s="30"/>
      <c r="H49" s="30"/>
      <c r="I49" s="30"/>
      <c r="J49" s="16"/>
      <c r="N49" s="16"/>
      <c r="O49" s="16"/>
      <c r="P49" s="16"/>
    </row>
    <row r="50" spans="1:16" ht="48" customHeight="1">
      <c r="A50" s="75" t="s">
        <v>87</v>
      </c>
      <c r="B50" s="20" t="s">
        <v>88</v>
      </c>
      <c r="C50" s="34" t="s">
        <v>89</v>
      </c>
      <c r="D50" s="116">
        <v>400</v>
      </c>
      <c r="E50" s="117"/>
      <c r="F50" s="30">
        <v>415</v>
      </c>
      <c r="G50" s="30"/>
      <c r="H50" s="30"/>
      <c r="I50" s="30">
        <f t="shared" ref="I50:I65" si="1">F50-D50</f>
        <v>15</v>
      </c>
      <c r="J50" s="16">
        <f t="shared" ref="J50:J66" si="2">D50*105.3/100</f>
        <v>421.2</v>
      </c>
      <c r="K50" s="2">
        <v>390</v>
      </c>
      <c r="N50" s="16"/>
      <c r="O50" s="16">
        <v>372</v>
      </c>
      <c r="P50" s="16">
        <v>210</v>
      </c>
    </row>
    <row r="51" spans="1:16" ht="48" customHeight="1">
      <c r="A51" s="78" t="s">
        <v>90</v>
      </c>
      <c r="B51" s="25" t="s">
        <v>91</v>
      </c>
      <c r="C51" s="25" t="s">
        <v>92</v>
      </c>
      <c r="D51" s="125">
        <v>230</v>
      </c>
      <c r="E51" s="126"/>
      <c r="F51" s="35"/>
      <c r="G51" s="35"/>
      <c r="H51" s="35"/>
      <c r="I51" s="35">
        <f t="shared" si="1"/>
        <v>-230</v>
      </c>
      <c r="J51" s="16">
        <f t="shared" si="2"/>
        <v>242.19</v>
      </c>
      <c r="K51" s="2">
        <v>230</v>
      </c>
      <c r="N51" s="16"/>
      <c r="O51" s="16">
        <v>466</v>
      </c>
      <c r="P51" s="16">
        <v>200</v>
      </c>
    </row>
    <row r="52" spans="1:16" ht="48" customHeight="1">
      <c r="A52" s="78" t="s">
        <v>93</v>
      </c>
      <c r="B52" s="25" t="s">
        <v>94</v>
      </c>
      <c r="C52" s="25" t="s">
        <v>94</v>
      </c>
      <c r="D52" s="125">
        <v>400</v>
      </c>
      <c r="E52" s="126"/>
      <c r="F52" s="30">
        <v>375</v>
      </c>
      <c r="G52" s="30"/>
      <c r="H52" s="30"/>
      <c r="I52" s="30">
        <f t="shared" si="1"/>
        <v>-25</v>
      </c>
      <c r="J52" s="16">
        <f t="shared" si="2"/>
        <v>421.2</v>
      </c>
      <c r="K52" s="2">
        <v>395</v>
      </c>
      <c r="N52" s="16"/>
      <c r="O52" s="16"/>
      <c r="P52" s="16"/>
    </row>
    <row r="53" spans="1:16" ht="48" customHeight="1">
      <c r="A53" s="78" t="s">
        <v>93</v>
      </c>
      <c r="B53" s="25" t="s">
        <v>95</v>
      </c>
      <c r="C53" s="25" t="s">
        <v>96</v>
      </c>
      <c r="D53" s="116">
        <v>210</v>
      </c>
      <c r="E53" s="117"/>
      <c r="F53" s="30">
        <v>210</v>
      </c>
      <c r="G53" s="30"/>
      <c r="H53" s="30"/>
      <c r="I53" s="30">
        <f t="shared" si="1"/>
        <v>0</v>
      </c>
      <c r="J53" s="16">
        <f t="shared" si="2"/>
        <v>221.13</v>
      </c>
      <c r="K53" s="2">
        <v>220</v>
      </c>
      <c r="N53" s="16"/>
      <c r="O53" s="16"/>
      <c r="P53" s="16"/>
    </row>
    <row r="54" spans="1:16" ht="48" customHeight="1">
      <c r="A54" s="78" t="s">
        <v>97</v>
      </c>
      <c r="B54" s="25" t="s">
        <v>98</v>
      </c>
      <c r="C54" s="25" t="s">
        <v>99</v>
      </c>
      <c r="D54" s="116">
        <v>500</v>
      </c>
      <c r="E54" s="117"/>
      <c r="F54" s="30">
        <v>455</v>
      </c>
      <c r="G54" s="30"/>
      <c r="H54" s="30"/>
      <c r="I54" s="30">
        <f t="shared" si="1"/>
        <v>-45</v>
      </c>
      <c r="J54" s="16">
        <f t="shared" si="2"/>
        <v>526.5</v>
      </c>
      <c r="K54" s="2">
        <v>475</v>
      </c>
      <c r="N54" s="16"/>
      <c r="O54" s="16">
        <v>1365</v>
      </c>
      <c r="P54" s="16">
        <v>700</v>
      </c>
    </row>
    <row r="55" spans="1:16" ht="48" customHeight="1">
      <c r="A55" s="78" t="s">
        <v>100</v>
      </c>
      <c r="B55" s="25" t="s">
        <v>101</v>
      </c>
      <c r="C55" s="25" t="s">
        <v>101</v>
      </c>
      <c r="D55" s="116">
        <v>80</v>
      </c>
      <c r="E55" s="117"/>
      <c r="F55" s="30">
        <v>75</v>
      </c>
      <c r="G55" s="30"/>
      <c r="H55" s="30"/>
      <c r="I55" s="30">
        <f t="shared" si="1"/>
        <v>-5</v>
      </c>
      <c r="J55" s="16">
        <f t="shared" si="2"/>
        <v>84.24</v>
      </c>
      <c r="K55" s="2">
        <v>80</v>
      </c>
      <c r="N55" s="16"/>
      <c r="O55" s="16"/>
      <c r="P55" s="16"/>
    </row>
    <row r="56" spans="1:16" ht="48" customHeight="1">
      <c r="A56" s="78" t="s">
        <v>102</v>
      </c>
      <c r="B56" s="25" t="s">
        <v>103</v>
      </c>
      <c r="C56" s="25" t="s">
        <v>104</v>
      </c>
      <c r="D56" s="116">
        <v>200</v>
      </c>
      <c r="E56" s="117"/>
      <c r="F56" s="30">
        <v>150</v>
      </c>
      <c r="G56" s="30"/>
      <c r="H56" s="30"/>
      <c r="I56" s="30">
        <f t="shared" si="1"/>
        <v>-50</v>
      </c>
      <c r="J56" s="16">
        <f t="shared" si="2"/>
        <v>210.6</v>
      </c>
      <c r="K56" s="2">
        <v>160</v>
      </c>
      <c r="N56" s="16"/>
      <c r="O56" s="16">
        <v>260</v>
      </c>
      <c r="P56" s="16">
        <v>150</v>
      </c>
    </row>
    <row r="57" spans="1:16" ht="48" customHeight="1">
      <c r="A57" s="78" t="s">
        <v>105</v>
      </c>
      <c r="B57" s="25" t="s">
        <v>106</v>
      </c>
      <c r="C57" s="25" t="s">
        <v>106</v>
      </c>
      <c r="D57" s="116">
        <v>170</v>
      </c>
      <c r="E57" s="117"/>
      <c r="F57" s="30">
        <v>150</v>
      </c>
      <c r="G57" s="30"/>
      <c r="H57" s="30"/>
      <c r="I57" s="30">
        <f t="shared" si="1"/>
        <v>-20</v>
      </c>
      <c r="J57" s="16">
        <f t="shared" si="2"/>
        <v>179.01</v>
      </c>
      <c r="K57" s="2">
        <v>160</v>
      </c>
      <c r="N57" s="16"/>
      <c r="O57" s="16">
        <v>265</v>
      </c>
      <c r="P57" s="16">
        <v>150</v>
      </c>
    </row>
    <row r="58" spans="1:16" ht="48" customHeight="1">
      <c r="A58" s="78" t="s">
        <v>105</v>
      </c>
      <c r="B58" s="25" t="s">
        <v>107</v>
      </c>
      <c r="C58" s="25" t="s">
        <v>108</v>
      </c>
      <c r="D58" s="116">
        <v>300</v>
      </c>
      <c r="E58" s="117"/>
      <c r="F58" s="30">
        <v>285</v>
      </c>
      <c r="G58" s="30"/>
      <c r="H58" s="30"/>
      <c r="I58" s="30">
        <f t="shared" si="1"/>
        <v>-15</v>
      </c>
      <c r="J58" s="16">
        <f t="shared" si="2"/>
        <v>315.89999999999998</v>
      </c>
      <c r="K58" s="2">
        <v>295</v>
      </c>
      <c r="N58" s="16"/>
      <c r="O58" s="16"/>
      <c r="P58" s="16"/>
    </row>
    <row r="59" spans="1:16" ht="48" customHeight="1">
      <c r="A59" s="78" t="s">
        <v>109</v>
      </c>
      <c r="B59" s="25" t="s">
        <v>110</v>
      </c>
      <c r="C59" s="25" t="s">
        <v>111</v>
      </c>
      <c r="D59" s="116">
        <v>170</v>
      </c>
      <c r="E59" s="117"/>
      <c r="F59" s="30">
        <v>140</v>
      </c>
      <c r="G59" s="30"/>
      <c r="H59" s="30"/>
      <c r="I59" s="30">
        <f t="shared" si="1"/>
        <v>-30</v>
      </c>
      <c r="J59" s="16">
        <f t="shared" si="2"/>
        <v>179.01</v>
      </c>
      <c r="K59" s="2">
        <v>150</v>
      </c>
      <c r="N59" s="16"/>
      <c r="O59" s="16">
        <v>287</v>
      </c>
      <c r="P59" s="16">
        <v>150</v>
      </c>
    </row>
    <row r="60" spans="1:16" ht="48" customHeight="1">
      <c r="A60" s="78" t="s">
        <v>112</v>
      </c>
      <c r="B60" s="25" t="s">
        <v>113</v>
      </c>
      <c r="C60" s="25" t="s">
        <v>114</v>
      </c>
      <c r="D60" s="116">
        <v>100</v>
      </c>
      <c r="E60" s="117"/>
      <c r="F60" s="30">
        <v>90</v>
      </c>
      <c r="G60" s="30"/>
      <c r="H60" s="30"/>
      <c r="I60" s="30">
        <f t="shared" si="1"/>
        <v>-10</v>
      </c>
      <c r="J60" s="16">
        <f t="shared" si="2"/>
        <v>105.3</v>
      </c>
      <c r="K60" s="2">
        <v>95</v>
      </c>
      <c r="N60" s="16"/>
      <c r="O60" s="16"/>
      <c r="P60" s="16"/>
    </row>
    <row r="61" spans="1:16" ht="48" customHeight="1">
      <c r="A61" s="78" t="s">
        <v>115</v>
      </c>
      <c r="B61" s="25" t="s">
        <v>116</v>
      </c>
      <c r="C61" s="25" t="s">
        <v>117</v>
      </c>
      <c r="D61" s="116">
        <v>100</v>
      </c>
      <c r="E61" s="117"/>
      <c r="F61" s="30">
        <v>90</v>
      </c>
      <c r="G61" s="30"/>
      <c r="H61" s="30"/>
      <c r="I61" s="30">
        <f t="shared" si="1"/>
        <v>-10</v>
      </c>
      <c r="J61" s="16">
        <f t="shared" si="2"/>
        <v>105.3</v>
      </c>
      <c r="K61" s="2">
        <v>95</v>
      </c>
      <c r="N61" s="16"/>
      <c r="O61" s="16"/>
      <c r="P61" s="16">
        <v>50</v>
      </c>
    </row>
    <row r="62" spans="1:16" ht="48" customHeight="1">
      <c r="A62" s="78" t="s">
        <v>118</v>
      </c>
      <c r="B62" s="25" t="s">
        <v>119</v>
      </c>
      <c r="C62" s="25" t="s">
        <v>119</v>
      </c>
      <c r="D62" s="116">
        <v>250</v>
      </c>
      <c r="E62" s="117"/>
      <c r="F62" s="35"/>
      <c r="G62" s="35"/>
      <c r="H62" s="35"/>
      <c r="I62" s="35">
        <f t="shared" si="1"/>
        <v>-250</v>
      </c>
      <c r="J62" s="16">
        <f t="shared" si="2"/>
        <v>263.25</v>
      </c>
      <c r="K62" s="2">
        <v>210</v>
      </c>
      <c r="N62" s="16"/>
      <c r="O62" s="16">
        <v>172</v>
      </c>
      <c r="P62" s="16"/>
    </row>
    <row r="63" spans="1:16" ht="48" customHeight="1">
      <c r="A63" s="78" t="s">
        <v>120</v>
      </c>
      <c r="B63" s="25" t="s">
        <v>121</v>
      </c>
      <c r="C63" s="25" t="s">
        <v>121</v>
      </c>
      <c r="D63" s="116">
        <v>210</v>
      </c>
      <c r="E63" s="117"/>
      <c r="F63" s="35"/>
      <c r="G63" s="35"/>
      <c r="H63" s="35"/>
      <c r="I63" s="35">
        <f t="shared" si="1"/>
        <v>-210</v>
      </c>
      <c r="J63" s="16">
        <f t="shared" si="2"/>
        <v>221.13</v>
      </c>
      <c r="K63" s="2">
        <v>180</v>
      </c>
      <c r="N63" s="16"/>
      <c r="O63" s="16">
        <v>144</v>
      </c>
      <c r="P63" s="16"/>
    </row>
    <row r="64" spans="1:16" ht="48" customHeight="1">
      <c r="A64" s="78" t="s">
        <v>122</v>
      </c>
      <c r="B64" s="25" t="s">
        <v>123</v>
      </c>
      <c r="C64" s="25" t="s">
        <v>124</v>
      </c>
      <c r="D64" s="116">
        <v>270</v>
      </c>
      <c r="E64" s="117"/>
      <c r="F64" s="35"/>
      <c r="G64" s="35"/>
      <c r="H64" s="35"/>
      <c r="I64" s="35">
        <f t="shared" si="1"/>
        <v>-270</v>
      </c>
      <c r="J64" s="16">
        <f t="shared" si="2"/>
        <v>284.31</v>
      </c>
      <c r="K64" s="2">
        <v>275</v>
      </c>
      <c r="N64" s="16"/>
      <c r="O64" s="16"/>
      <c r="P64" s="16"/>
    </row>
    <row r="65" spans="1:16" ht="48" customHeight="1">
      <c r="A65" s="78" t="s">
        <v>125</v>
      </c>
      <c r="B65" s="25" t="s">
        <v>126</v>
      </c>
      <c r="C65" s="25" t="s">
        <v>127</v>
      </c>
      <c r="D65" s="116">
        <v>300</v>
      </c>
      <c r="E65" s="117"/>
      <c r="F65" s="30">
        <v>230</v>
      </c>
      <c r="G65" s="30"/>
      <c r="H65" s="30"/>
      <c r="I65" s="30">
        <f t="shared" si="1"/>
        <v>-70</v>
      </c>
      <c r="J65" s="16">
        <f t="shared" si="2"/>
        <v>315.89999999999998</v>
      </c>
      <c r="K65" s="2">
        <v>240</v>
      </c>
      <c r="N65" s="16"/>
      <c r="O65" s="16"/>
      <c r="P65" s="16">
        <v>50</v>
      </c>
    </row>
    <row r="66" spans="1:16" ht="48" customHeight="1">
      <c r="A66" s="75" t="s">
        <v>128</v>
      </c>
      <c r="B66" s="20" t="s">
        <v>129</v>
      </c>
      <c r="C66" s="20" t="s">
        <v>130</v>
      </c>
      <c r="D66" s="116">
        <v>580</v>
      </c>
      <c r="E66" s="117"/>
      <c r="F66" s="30"/>
      <c r="G66" s="30"/>
      <c r="H66" s="30"/>
      <c r="I66" s="30"/>
      <c r="J66" s="16">
        <f t="shared" si="2"/>
        <v>610.74</v>
      </c>
      <c r="K66" s="2">
        <v>610</v>
      </c>
      <c r="N66" s="16"/>
      <c r="O66" s="16">
        <v>573</v>
      </c>
      <c r="P66" s="16"/>
    </row>
    <row r="67" spans="1:16" ht="48" customHeight="1">
      <c r="A67" s="79"/>
      <c r="B67" s="36" t="s">
        <v>131</v>
      </c>
      <c r="C67" s="26"/>
      <c r="D67" s="116"/>
      <c r="E67" s="117"/>
      <c r="F67" s="30"/>
      <c r="G67" s="30"/>
      <c r="H67" s="30"/>
      <c r="I67" s="30"/>
      <c r="J67" s="16"/>
      <c r="N67" s="16"/>
      <c r="O67" s="16"/>
      <c r="P67" s="16"/>
    </row>
    <row r="68" spans="1:16" ht="48" customHeight="1">
      <c r="A68" s="19" t="s">
        <v>539</v>
      </c>
      <c r="B68" s="20" t="s">
        <v>538</v>
      </c>
      <c r="C68" s="20" t="s">
        <v>14</v>
      </c>
      <c r="D68" s="116">
        <v>700</v>
      </c>
      <c r="E68" s="117"/>
      <c r="F68" s="30"/>
      <c r="G68" s="30"/>
      <c r="H68" s="30"/>
      <c r="I68" s="30"/>
      <c r="J68" s="16"/>
      <c r="N68" s="16"/>
      <c r="O68" s="16"/>
      <c r="P68" s="16"/>
    </row>
    <row r="69" spans="1:16" ht="48" customHeight="1">
      <c r="A69" s="19" t="s">
        <v>539</v>
      </c>
      <c r="B69" s="20" t="s">
        <v>541</v>
      </c>
      <c r="C69" s="20" t="s">
        <v>16</v>
      </c>
      <c r="D69" s="116">
        <v>700</v>
      </c>
      <c r="E69" s="117"/>
      <c r="F69" s="30"/>
      <c r="G69" s="30"/>
      <c r="H69" s="30"/>
      <c r="I69" s="30"/>
      <c r="J69" s="16"/>
      <c r="N69" s="16"/>
      <c r="O69" s="16"/>
      <c r="P69" s="16"/>
    </row>
    <row r="70" spans="1:16" ht="72.75" customHeight="1">
      <c r="A70" s="69" t="s">
        <v>544</v>
      </c>
      <c r="B70" s="70" t="s">
        <v>545</v>
      </c>
      <c r="C70" s="70" t="s">
        <v>14</v>
      </c>
      <c r="D70" s="127">
        <v>1300</v>
      </c>
      <c r="E70" s="128"/>
      <c r="F70" s="30"/>
      <c r="G70" s="30"/>
      <c r="H70" s="30"/>
      <c r="I70" s="30"/>
      <c r="J70" s="16"/>
      <c r="N70" s="16"/>
      <c r="O70" s="16"/>
      <c r="P70" s="16"/>
    </row>
    <row r="71" spans="1:16" ht="48" customHeight="1">
      <c r="A71" s="75" t="s">
        <v>132</v>
      </c>
      <c r="B71" s="20" t="s">
        <v>133</v>
      </c>
      <c r="C71" s="20" t="s">
        <v>134</v>
      </c>
      <c r="D71" s="116">
        <v>170</v>
      </c>
      <c r="E71" s="117">
        <v>120</v>
      </c>
      <c r="F71" s="30">
        <v>135</v>
      </c>
      <c r="G71" s="30"/>
      <c r="H71" s="30"/>
      <c r="I71" s="30">
        <f>F71-D71</f>
        <v>-35</v>
      </c>
      <c r="J71" s="16">
        <f t="shared" ref="J71:J131" si="3">D71*105.3/100</f>
        <v>179.01</v>
      </c>
      <c r="K71" s="2">
        <v>140</v>
      </c>
      <c r="N71" s="16"/>
      <c r="O71" s="16">
        <v>76</v>
      </c>
      <c r="P71" s="16">
        <v>70</v>
      </c>
    </row>
    <row r="72" spans="1:16" ht="48" customHeight="1">
      <c r="A72" s="75" t="s">
        <v>135</v>
      </c>
      <c r="B72" s="20" t="s">
        <v>136</v>
      </c>
      <c r="C72" s="20" t="s">
        <v>137</v>
      </c>
      <c r="D72" s="116">
        <v>150</v>
      </c>
      <c r="E72" s="117">
        <v>121</v>
      </c>
      <c r="F72" s="30">
        <v>125</v>
      </c>
      <c r="G72" s="30"/>
      <c r="H72" s="30"/>
      <c r="I72" s="30">
        <f>F72-D72</f>
        <v>-25</v>
      </c>
      <c r="J72" s="16">
        <f t="shared" si="3"/>
        <v>157.94999999999999</v>
      </c>
      <c r="K72" s="2">
        <v>130</v>
      </c>
      <c r="N72" s="16"/>
      <c r="O72" s="16">
        <v>90</v>
      </c>
      <c r="P72" s="16">
        <v>70</v>
      </c>
    </row>
    <row r="73" spans="1:16" ht="48" customHeight="1">
      <c r="A73" s="75" t="s">
        <v>138</v>
      </c>
      <c r="B73" s="20" t="s">
        <v>139</v>
      </c>
      <c r="C73" s="20"/>
      <c r="D73" s="116">
        <v>150</v>
      </c>
      <c r="E73" s="117">
        <v>122</v>
      </c>
      <c r="F73" s="30"/>
      <c r="G73" s="30"/>
      <c r="H73" s="30"/>
      <c r="I73" s="30"/>
      <c r="J73" s="16">
        <f t="shared" si="3"/>
        <v>157.94999999999999</v>
      </c>
      <c r="K73" s="2">
        <v>130</v>
      </c>
      <c r="N73" s="16"/>
      <c r="O73" s="16"/>
      <c r="P73" s="16"/>
    </row>
    <row r="74" spans="1:16" ht="48" customHeight="1">
      <c r="A74" s="75" t="s">
        <v>140</v>
      </c>
      <c r="B74" s="20" t="s">
        <v>141</v>
      </c>
      <c r="C74" s="20" t="s">
        <v>142</v>
      </c>
      <c r="D74" s="116">
        <v>150</v>
      </c>
      <c r="E74" s="117">
        <v>122</v>
      </c>
      <c r="F74" s="30">
        <v>130</v>
      </c>
      <c r="G74" s="30"/>
      <c r="H74" s="30"/>
      <c r="I74" s="30">
        <f t="shared" ref="I74:I101" si="4">F74-D74</f>
        <v>-20</v>
      </c>
      <c r="J74" s="16">
        <f t="shared" si="3"/>
        <v>157.94999999999999</v>
      </c>
      <c r="K74" s="2">
        <v>140</v>
      </c>
      <c r="N74" s="16"/>
      <c r="O74" s="16">
        <v>89</v>
      </c>
      <c r="P74" s="16">
        <v>70</v>
      </c>
    </row>
    <row r="75" spans="1:16" ht="48" customHeight="1">
      <c r="A75" s="75" t="s">
        <v>143</v>
      </c>
      <c r="B75" s="20" t="s">
        <v>144</v>
      </c>
      <c r="C75" s="20" t="s">
        <v>145</v>
      </c>
      <c r="D75" s="116">
        <v>210</v>
      </c>
      <c r="E75" s="117">
        <v>123</v>
      </c>
      <c r="F75" s="30">
        <v>190</v>
      </c>
      <c r="G75" s="30"/>
      <c r="H75" s="30"/>
      <c r="I75" s="30">
        <f t="shared" si="4"/>
        <v>-20</v>
      </c>
      <c r="J75" s="16">
        <f t="shared" si="3"/>
        <v>221.13</v>
      </c>
      <c r="K75" s="2">
        <v>200</v>
      </c>
      <c r="N75" s="16"/>
      <c r="O75" s="16">
        <v>175</v>
      </c>
      <c r="P75" s="16"/>
    </row>
    <row r="76" spans="1:16" ht="56.25" customHeight="1">
      <c r="A76" s="75" t="s">
        <v>146</v>
      </c>
      <c r="B76" s="20" t="s">
        <v>147</v>
      </c>
      <c r="C76" s="20" t="s">
        <v>148</v>
      </c>
      <c r="D76" s="116">
        <v>170</v>
      </c>
      <c r="E76" s="117">
        <v>124</v>
      </c>
      <c r="F76" s="30">
        <v>145</v>
      </c>
      <c r="G76" s="30"/>
      <c r="H76" s="30"/>
      <c r="I76" s="30">
        <f t="shared" si="4"/>
        <v>-25</v>
      </c>
      <c r="J76" s="16">
        <f t="shared" si="3"/>
        <v>179.01</v>
      </c>
      <c r="K76" s="2">
        <v>150</v>
      </c>
      <c r="N76" s="16"/>
      <c r="O76" s="16">
        <v>458</v>
      </c>
      <c r="P76" s="16"/>
    </row>
    <row r="77" spans="1:16" ht="56.25" customHeight="1">
      <c r="A77" s="75" t="s">
        <v>149</v>
      </c>
      <c r="B77" s="20" t="s">
        <v>150</v>
      </c>
      <c r="C77" s="20" t="s">
        <v>151</v>
      </c>
      <c r="D77" s="116">
        <v>160</v>
      </c>
      <c r="E77" s="117">
        <v>125</v>
      </c>
      <c r="F77" s="30">
        <v>130</v>
      </c>
      <c r="G77" s="30"/>
      <c r="H77" s="30"/>
      <c r="I77" s="30">
        <f t="shared" si="4"/>
        <v>-30</v>
      </c>
      <c r="J77" s="16">
        <f t="shared" si="3"/>
        <v>168.48</v>
      </c>
      <c r="K77" s="2">
        <v>140</v>
      </c>
      <c r="N77" s="16"/>
      <c r="O77" s="16">
        <v>130</v>
      </c>
      <c r="P77" s="16"/>
    </row>
    <row r="78" spans="1:16" ht="56.25" customHeight="1">
      <c r="A78" s="75" t="s">
        <v>152</v>
      </c>
      <c r="B78" s="20" t="s">
        <v>153</v>
      </c>
      <c r="C78" s="20" t="s">
        <v>154</v>
      </c>
      <c r="D78" s="116">
        <v>160</v>
      </c>
      <c r="E78" s="117">
        <v>126</v>
      </c>
      <c r="F78" s="30">
        <v>130</v>
      </c>
      <c r="G78" s="30"/>
      <c r="H78" s="30"/>
      <c r="I78" s="30">
        <f t="shared" si="4"/>
        <v>-30</v>
      </c>
      <c r="J78" s="16">
        <f t="shared" si="3"/>
        <v>168.48</v>
      </c>
      <c r="K78" s="2">
        <v>140</v>
      </c>
      <c r="N78" s="16"/>
      <c r="O78" s="16"/>
      <c r="P78" s="16"/>
    </row>
    <row r="79" spans="1:16" ht="56.25" customHeight="1">
      <c r="A79" s="75" t="s">
        <v>155</v>
      </c>
      <c r="B79" s="20" t="s">
        <v>156</v>
      </c>
      <c r="C79" s="20" t="s">
        <v>157</v>
      </c>
      <c r="D79" s="116">
        <v>160</v>
      </c>
      <c r="E79" s="117">
        <v>127</v>
      </c>
      <c r="F79" s="30">
        <v>130</v>
      </c>
      <c r="G79" s="30"/>
      <c r="H79" s="30"/>
      <c r="I79" s="30">
        <f t="shared" si="4"/>
        <v>-30</v>
      </c>
      <c r="J79" s="16">
        <f t="shared" si="3"/>
        <v>168.48</v>
      </c>
      <c r="K79" s="2">
        <v>135</v>
      </c>
      <c r="N79" s="16"/>
      <c r="O79" s="16">
        <v>104</v>
      </c>
      <c r="P79" s="16">
        <v>70</v>
      </c>
    </row>
    <row r="80" spans="1:16" ht="56.25" customHeight="1">
      <c r="A80" s="75" t="s">
        <v>158</v>
      </c>
      <c r="B80" s="20" t="s">
        <v>159</v>
      </c>
      <c r="C80" s="20" t="s">
        <v>160</v>
      </c>
      <c r="D80" s="116">
        <v>200</v>
      </c>
      <c r="E80" s="117">
        <v>128</v>
      </c>
      <c r="F80" s="30">
        <v>130</v>
      </c>
      <c r="G80" s="30"/>
      <c r="H80" s="30"/>
      <c r="I80" s="30">
        <f t="shared" si="4"/>
        <v>-70</v>
      </c>
      <c r="J80" s="16">
        <f t="shared" si="3"/>
        <v>210.6</v>
      </c>
      <c r="K80" s="2">
        <v>135</v>
      </c>
      <c r="N80" s="16"/>
      <c r="O80" s="16"/>
      <c r="P80" s="16"/>
    </row>
    <row r="81" spans="1:16" ht="56.25" customHeight="1">
      <c r="A81" s="75" t="s">
        <v>161</v>
      </c>
      <c r="B81" s="20" t="s">
        <v>162</v>
      </c>
      <c r="C81" s="20" t="s">
        <v>163</v>
      </c>
      <c r="D81" s="116">
        <v>160</v>
      </c>
      <c r="E81" s="117">
        <v>129</v>
      </c>
      <c r="F81" s="30">
        <v>130</v>
      </c>
      <c r="G81" s="30"/>
      <c r="H81" s="30"/>
      <c r="I81" s="30">
        <f t="shared" si="4"/>
        <v>-30</v>
      </c>
      <c r="J81" s="16">
        <f t="shared" si="3"/>
        <v>168.48</v>
      </c>
      <c r="K81" s="2">
        <v>135</v>
      </c>
      <c r="N81" s="16"/>
      <c r="O81" s="16">
        <v>45</v>
      </c>
      <c r="P81" s="16">
        <v>70</v>
      </c>
    </row>
    <row r="82" spans="1:16" ht="56.25" customHeight="1">
      <c r="A82" s="75" t="s">
        <v>164</v>
      </c>
      <c r="B82" s="20" t="s">
        <v>165</v>
      </c>
      <c r="C82" s="20" t="s">
        <v>166</v>
      </c>
      <c r="D82" s="116">
        <v>160</v>
      </c>
      <c r="E82" s="117">
        <v>130</v>
      </c>
      <c r="F82" s="30">
        <v>130</v>
      </c>
      <c r="G82" s="30"/>
      <c r="H82" s="30"/>
      <c r="I82" s="30">
        <f t="shared" si="4"/>
        <v>-30</v>
      </c>
      <c r="J82" s="16">
        <f t="shared" si="3"/>
        <v>168.48</v>
      </c>
      <c r="K82" s="2">
        <v>135</v>
      </c>
      <c r="N82" s="16"/>
      <c r="O82" s="16">
        <v>80</v>
      </c>
      <c r="P82" s="16">
        <v>70</v>
      </c>
    </row>
    <row r="83" spans="1:16" ht="56.25" customHeight="1">
      <c r="A83" s="75" t="s">
        <v>167</v>
      </c>
      <c r="B83" s="20" t="s">
        <v>168</v>
      </c>
      <c r="C83" s="20" t="s">
        <v>169</v>
      </c>
      <c r="D83" s="116">
        <v>160</v>
      </c>
      <c r="E83" s="117">
        <v>131</v>
      </c>
      <c r="F83" s="30">
        <v>130</v>
      </c>
      <c r="G83" s="30"/>
      <c r="H83" s="30"/>
      <c r="I83" s="30">
        <f t="shared" si="4"/>
        <v>-30</v>
      </c>
      <c r="J83" s="16">
        <f t="shared" si="3"/>
        <v>168.48</v>
      </c>
      <c r="K83" s="2">
        <v>135</v>
      </c>
      <c r="N83" s="16"/>
      <c r="O83" s="16"/>
      <c r="P83" s="16"/>
    </row>
    <row r="84" spans="1:16" ht="56.25" customHeight="1">
      <c r="A84" s="75" t="s">
        <v>170</v>
      </c>
      <c r="B84" s="20" t="s">
        <v>171</v>
      </c>
      <c r="C84" s="20" t="s">
        <v>172</v>
      </c>
      <c r="D84" s="116">
        <v>200</v>
      </c>
      <c r="E84" s="117">
        <v>132</v>
      </c>
      <c r="F84" s="30">
        <v>150</v>
      </c>
      <c r="G84" s="30"/>
      <c r="H84" s="30"/>
      <c r="I84" s="30">
        <f t="shared" si="4"/>
        <v>-50</v>
      </c>
      <c r="J84" s="16">
        <f t="shared" si="3"/>
        <v>210.6</v>
      </c>
      <c r="K84" s="2">
        <v>155</v>
      </c>
      <c r="N84" s="16"/>
      <c r="O84" s="16">
        <v>250</v>
      </c>
      <c r="P84" s="16">
        <v>70</v>
      </c>
    </row>
    <row r="85" spans="1:16" ht="56.25" customHeight="1">
      <c r="A85" s="75" t="s">
        <v>173</v>
      </c>
      <c r="B85" s="20" t="s">
        <v>174</v>
      </c>
      <c r="C85" s="20" t="s">
        <v>175</v>
      </c>
      <c r="D85" s="116">
        <v>170</v>
      </c>
      <c r="E85" s="117">
        <v>133</v>
      </c>
      <c r="F85" s="30">
        <v>140</v>
      </c>
      <c r="G85" s="30"/>
      <c r="H85" s="30"/>
      <c r="I85" s="30">
        <f t="shared" si="4"/>
        <v>-30</v>
      </c>
      <c r="J85" s="16">
        <f t="shared" si="3"/>
        <v>179.01</v>
      </c>
      <c r="K85" s="2">
        <v>145</v>
      </c>
      <c r="N85" s="16"/>
      <c r="O85" s="16"/>
      <c r="P85" s="16"/>
    </row>
    <row r="86" spans="1:16" ht="56.25" customHeight="1">
      <c r="A86" s="75" t="s">
        <v>173</v>
      </c>
      <c r="B86" s="20" t="s">
        <v>176</v>
      </c>
      <c r="C86" s="20" t="s">
        <v>177</v>
      </c>
      <c r="D86" s="116">
        <v>200</v>
      </c>
      <c r="E86" s="117">
        <v>134</v>
      </c>
      <c r="F86" s="30">
        <v>170</v>
      </c>
      <c r="G86" s="30"/>
      <c r="H86" s="30"/>
      <c r="I86" s="30">
        <f t="shared" si="4"/>
        <v>-30</v>
      </c>
      <c r="J86" s="16">
        <f t="shared" si="3"/>
        <v>210.6</v>
      </c>
      <c r="N86" s="16"/>
      <c r="O86" s="16">
        <v>255</v>
      </c>
      <c r="P86" s="16"/>
    </row>
    <row r="87" spans="1:16" ht="56.25" customHeight="1">
      <c r="A87" s="75" t="s">
        <v>178</v>
      </c>
      <c r="B87" s="20" t="s">
        <v>179</v>
      </c>
      <c r="C87" s="20" t="s">
        <v>180</v>
      </c>
      <c r="D87" s="116">
        <v>170</v>
      </c>
      <c r="E87" s="117">
        <v>135</v>
      </c>
      <c r="F87" s="30">
        <v>140</v>
      </c>
      <c r="G87" s="30"/>
      <c r="H87" s="30"/>
      <c r="I87" s="30">
        <f t="shared" si="4"/>
        <v>-30</v>
      </c>
      <c r="J87" s="16">
        <f t="shared" si="3"/>
        <v>179.01</v>
      </c>
      <c r="N87" s="16"/>
      <c r="O87" s="16"/>
      <c r="P87" s="16"/>
    </row>
    <row r="88" spans="1:16" ht="56.25" customHeight="1">
      <c r="A88" s="75" t="s">
        <v>181</v>
      </c>
      <c r="B88" s="20" t="s">
        <v>182</v>
      </c>
      <c r="C88" s="20" t="s">
        <v>183</v>
      </c>
      <c r="D88" s="116">
        <v>170</v>
      </c>
      <c r="E88" s="117">
        <v>136</v>
      </c>
      <c r="F88" s="30">
        <v>140</v>
      </c>
      <c r="G88" s="30"/>
      <c r="H88" s="30"/>
      <c r="I88" s="30">
        <f t="shared" si="4"/>
        <v>-30</v>
      </c>
      <c r="J88" s="16">
        <f t="shared" si="3"/>
        <v>179.01</v>
      </c>
      <c r="N88" s="16"/>
      <c r="O88" s="16"/>
      <c r="P88" s="16"/>
    </row>
    <row r="89" spans="1:16" ht="56.25" customHeight="1">
      <c r="A89" s="75" t="s">
        <v>184</v>
      </c>
      <c r="B89" s="20" t="s">
        <v>185</v>
      </c>
      <c r="C89" s="20" t="s">
        <v>186</v>
      </c>
      <c r="D89" s="116">
        <v>200</v>
      </c>
      <c r="E89" s="117">
        <v>137</v>
      </c>
      <c r="F89" s="30">
        <v>180</v>
      </c>
      <c r="G89" s="30"/>
      <c r="H89" s="30"/>
      <c r="I89" s="30">
        <f t="shared" si="4"/>
        <v>-20</v>
      </c>
      <c r="J89" s="16">
        <f t="shared" si="3"/>
        <v>210.6</v>
      </c>
      <c r="N89" s="16"/>
      <c r="O89" s="16">
        <v>180</v>
      </c>
      <c r="P89" s="16"/>
    </row>
    <row r="90" spans="1:16" ht="56.25" customHeight="1">
      <c r="A90" s="75" t="s">
        <v>187</v>
      </c>
      <c r="B90" s="20" t="s">
        <v>188</v>
      </c>
      <c r="C90" s="20" t="s">
        <v>189</v>
      </c>
      <c r="D90" s="116">
        <v>150</v>
      </c>
      <c r="E90" s="117">
        <v>139</v>
      </c>
      <c r="F90" s="30">
        <v>130</v>
      </c>
      <c r="G90" s="30"/>
      <c r="H90" s="30"/>
      <c r="I90" s="30">
        <f t="shared" si="4"/>
        <v>-20</v>
      </c>
      <c r="J90" s="16">
        <f t="shared" si="3"/>
        <v>157.94999999999999</v>
      </c>
      <c r="N90" s="16"/>
      <c r="O90" s="16"/>
      <c r="P90" s="16">
        <v>70</v>
      </c>
    </row>
    <row r="91" spans="1:16" ht="56.25" customHeight="1">
      <c r="A91" s="75" t="s">
        <v>190</v>
      </c>
      <c r="B91" s="20" t="s">
        <v>191</v>
      </c>
      <c r="C91" s="20" t="s">
        <v>192</v>
      </c>
      <c r="D91" s="116">
        <v>160</v>
      </c>
      <c r="E91" s="117">
        <v>140</v>
      </c>
      <c r="F91" s="30">
        <v>130</v>
      </c>
      <c r="G91" s="30"/>
      <c r="H91" s="30"/>
      <c r="I91" s="30">
        <f t="shared" si="4"/>
        <v>-30</v>
      </c>
      <c r="J91" s="16">
        <f t="shared" si="3"/>
        <v>168.48</v>
      </c>
      <c r="N91" s="16"/>
      <c r="O91" s="16"/>
      <c r="P91" s="16">
        <v>70</v>
      </c>
    </row>
    <row r="92" spans="1:16" ht="56.25" customHeight="1">
      <c r="A92" s="75" t="s">
        <v>193</v>
      </c>
      <c r="B92" s="20" t="s">
        <v>194</v>
      </c>
      <c r="C92" s="20" t="s">
        <v>195</v>
      </c>
      <c r="D92" s="116">
        <f t="shared" ref="D92:D98" si="5">F92</f>
        <v>220</v>
      </c>
      <c r="E92" s="117">
        <v>141</v>
      </c>
      <c r="F92" s="30">
        <v>220</v>
      </c>
      <c r="G92" s="30"/>
      <c r="H92" s="30"/>
      <c r="I92" s="30">
        <f t="shared" si="4"/>
        <v>0</v>
      </c>
      <c r="J92" s="16">
        <f t="shared" si="3"/>
        <v>231.66</v>
      </c>
      <c r="N92" s="16"/>
      <c r="O92" s="16"/>
      <c r="P92" s="16"/>
    </row>
    <row r="93" spans="1:16" ht="56.25" customHeight="1">
      <c r="A93" s="75" t="s">
        <v>196</v>
      </c>
      <c r="B93" s="20" t="s">
        <v>197</v>
      </c>
      <c r="C93" s="20" t="s">
        <v>198</v>
      </c>
      <c r="D93" s="116">
        <v>150</v>
      </c>
      <c r="E93" s="117">
        <v>142</v>
      </c>
      <c r="F93" s="30">
        <v>135</v>
      </c>
      <c r="G93" s="30"/>
      <c r="H93" s="30"/>
      <c r="I93" s="30">
        <f t="shared" si="4"/>
        <v>-15</v>
      </c>
      <c r="J93" s="16">
        <f t="shared" si="3"/>
        <v>157.94999999999999</v>
      </c>
      <c r="N93" s="16"/>
      <c r="O93" s="16"/>
      <c r="P93" s="16"/>
    </row>
    <row r="94" spans="1:16" ht="56.25" customHeight="1">
      <c r="A94" s="75" t="s">
        <v>199</v>
      </c>
      <c r="B94" s="20" t="s">
        <v>200</v>
      </c>
      <c r="C94" s="20" t="s">
        <v>201</v>
      </c>
      <c r="D94" s="116">
        <v>520</v>
      </c>
      <c r="E94" s="117">
        <v>143</v>
      </c>
      <c r="F94" s="30">
        <v>510</v>
      </c>
      <c r="G94" s="30"/>
      <c r="H94" s="30"/>
      <c r="I94" s="30">
        <f t="shared" si="4"/>
        <v>-10</v>
      </c>
      <c r="J94" s="16">
        <f t="shared" si="3"/>
        <v>547.55999999999995</v>
      </c>
      <c r="N94" s="16"/>
      <c r="O94" s="16"/>
      <c r="P94" s="16">
        <v>400</v>
      </c>
    </row>
    <row r="95" spans="1:16" ht="56.25" customHeight="1">
      <c r="A95" s="75" t="s">
        <v>202</v>
      </c>
      <c r="B95" s="20" t="s">
        <v>203</v>
      </c>
      <c r="C95" s="20" t="s">
        <v>204</v>
      </c>
      <c r="D95" s="116">
        <v>420</v>
      </c>
      <c r="E95" s="117">
        <v>144</v>
      </c>
      <c r="F95" s="30">
        <v>410</v>
      </c>
      <c r="G95" s="30"/>
      <c r="H95" s="30"/>
      <c r="I95" s="30">
        <f t="shared" si="4"/>
        <v>-10</v>
      </c>
      <c r="J95" s="16">
        <f t="shared" si="3"/>
        <v>442.26</v>
      </c>
      <c r="N95" s="16"/>
      <c r="O95" s="16"/>
      <c r="P95" s="16"/>
    </row>
    <row r="96" spans="1:16" ht="56.25" customHeight="1">
      <c r="A96" s="75" t="s">
        <v>205</v>
      </c>
      <c r="B96" s="20" t="s">
        <v>206</v>
      </c>
      <c r="C96" s="20" t="s">
        <v>207</v>
      </c>
      <c r="D96" s="116">
        <f t="shared" si="5"/>
        <v>410</v>
      </c>
      <c r="E96" s="117">
        <v>145</v>
      </c>
      <c r="F96" s="30">
        <v>410</v>
      </c>
      <c r="G96" s="30"/>
      <c r="H96" s="30"/>
      <c r="I96" s="30">
        <f t="shared" si="4"/>
        <v>0</v>
      </c>
      <c r="J96" s="16">
        <f t="shared" si="3"/>
        <v>431.73</v>
      </c>
      <c r="N96" s="16"/>
      <c r="O96" s="16"/>
      <c r="P96" s="16">
        <v>400</v>
      </c>
    </row>
    <row r="97" spans="1:16" ht="56.25" customHeight="1">
      <c r="A97" s="75" t="s">
        <v>208</v>
      </c>
      <c r="B97" s="20" t="s">
        <v>209</v>
      </c>
      <c r="C97" s="20" t="s">
        <v>210</v>
      </c>
      <c r="D97" s="116">
        <f t="shared" si="5"/>
        <v>460</v>
      </c>
      <c r="E97" s="117">
        <v>146</v>
      </c>
      <c r="F97" s="30">
        <v>460</v>
      </c>
      <c r="G97" s="30"/>
      <c r="H97" s="30"/>
      <c r="I97" s="30">
        <f t="shared" si="4"/>
        <v>0</v>
      </c>
      <c r="J97" s="16">
        <f t="shared" si="3"/>
        <v>484.38</v>
      </c>
      <c r="N97" s="16"/>
      <c r="O97" s="16"/>
      <c r="P97" s="16"/>
    </row>
    <row r="98" spans="1:16" ht="56.25" customHeight="1">
      <c r="A98" s="75" t="s">
        <v>211</v>
      </c>
      <c r="B98" s="20" t="s">
        <v>212</v>
      </c>
      <c r="C98" s="20" t="s">
        <v>213</v>
      </c>
      <c r="D98" s="116">
        <f t="shared" si="5"/>
        <v>450</v>
      </c>
      <c r="E98" s="117">
        <v>147</v>
      </c>
      <c r="F98" s="30">
        <v>450</v>
      </c>
      <c r="G98" s="30"/>
      <c r="H98" s="30"/>
      <c r="I98" s="30">
        <f t="shared" si="4"/>
        <v>0</v>
      </c>
      <c r="J98" s="16">
        <f t="shared" si="3"/>
        <v>473.85</v>
      </c>
      <c r="N98" s="16"/>
      <c r="O98" s="16">
        <v>260</v>
      </c>
      <c r="P98" s="16">
        <v>400</v>
      </c>
    </row>
    <row r="99" spans="1:16" ht="56.25" customHeight="1">
      <c r="A99" s="75" t="s">
        <v>214</v>
      </c>
      <c r="B99" s="20" t="s">
        <v>215</v>
      </c>
      <c r="C99" s="20" t="s">
        <v>216</v>
      </c>
      <c r="D99" s="116">
        <v>410</v>
      </c>
      <c r="E99" s="117">
        <v>148</v>
      </c>
      <c r="F99" s="30">
        <v>410</v>
      </c>
      <c r="G99" s="30"/>
      <c r="H99" s="30"/>
      <c r="I99" s="30">
        <f t="shared" si="4"/>
        <v>0</v>
      </c>
      <c r="J99" s="16">
        <f t="shared" si="3"/>
        <v>431.73</v>
      </c>
      <c r="N99" s="16"/>
      <c r="O99" s="16"/>
      <c r="P99" s="16"/>
    </row>
    <row r="100" spans="1:16" ht="56.25" customHeight="1">
      <c r="A100" s="75" t="s">
        <v>217</v>
      </c>
      <c r="B100" s="20" t="s">
        <v>218</v>
      </c>
      <c r="C100" s="20" t="s">
        <v>219</v>
      </c>
      <c r="D100" s="116">
        <v>410</v>
      </c>
      <c r="E100" s="117">
        <v>148</v>
      </c>
      <c r="F100" s="30">
        <v>410</v>
      </c>
      <c r="G100" s="30"/>
      <c r="H100" s="30"/>
      <c r="I100" s="30">
        <f t="shared" si="4"/>
        <v>0</v>
      </c>
      <c r="J100" s="16">
        <f t="shared" si="3"/>
        <v>431.73</v>
      </c>
      <c r="N100" s="16"/>
      <c r="O100" s="16"/>
      <c r="P100" s="16">
        <v>400</v>
      </c>
    </row>
    <row r="101" spans="1:16" ht="56.25" customHeight="1">
      <c r="A101" s="75" t="s">
        <v>220</v>
      </c>
      <c r="B101" s="20" t="s">
        <v>221</v>
      </c>
      <c r="C101" s="20" t="s">
        <v>222</v>
      </c>
      <c r="D101" s="116">
        <v>410</v>
      </c>
      <c r="E101" s="117">
        <v>148</v>
      </c>
      <c r="F101" s="30">
        <v>410</v>
      </c>
      <c r="G101" s="30"/>
      <c r="H101" s="30"/>
      <c r="I101" s="30">
        <f t="shared" si="4"/>
        <v>0</v>
      </c>
      <c r="J101" s="16">
        <f t="shared" si="3"/>
        <v>431.73</v>
      </c>
      <c r="N101" s="16"/>
      <c r="O101" s="16"/>
      <c r="P101" s="16">
        <v>400</v>
      </c>
    </row>
    <row r="102" spans="1:16" ht="56.25" customHeight="1">
      <c r="A102" s="75" t="s">
        <v>223</v>
      </c>
      <c r="B102" s="20" t="s">
        <v>224</v>
      </c>
      <c r="C102" s="20"/>
      <c r="D102" s="116">
        <v>410</v>
      </c>
      <c r="E102" s="117"/>
      <c r="F102" s="30"/>
      <c r="G102" s="30"/>
      <c r="H102" s="30"/>
      <c r="I102" s="30"/>
      <c r="J102" s="16">
        <f t="shared" si="3"/>
        <v>431.73</v>
      </c>
      <c r="N102" s="16"/>
      <c r="O102" s="16"/>
      <c r="P102" s="16">
        <v>400</v>
      </c>
    </row>
    <row r="103" spans="1:16" ht="56.25" customHeight="1">
      <c r="A103" s="75" t="s">
        <v>225</v>
      </c>
      <c r="B103" s="20" t="s">
        <v>226</v>
      </c>
      <c r="C103" s="20"/>
      <c r="D103" s="116">
        <v>410</v>
      </c>
      <c r="E103" s="117"/>
      <c r="F103" s="30"/>
      <c r="G103" s="30"/>
      <c r="H103" s="30"/>
      <c r="I103" s="30"/>
      <c r="J103" s="16">
        <f t="shared" si="3"/>
        <v>431.73</v>
      </c>
      <c r="N103" s="16"/>
      <c r="O103" s="16"/>
      <c r="P103" s="16"/>
    </row>
    <row r="104" spans="1:16" ht="56.25" customHeight="1">
      <c r="A104" s="75" t="s">
        <v>227</v>
      </c>
      <c r="B104" s="20" t="s">
        <v>228</v>
      </c>
      <c r="C104" s="20"/>
      <c r="D104" s="116">
        <v>410</v>
      </c>
      <c r="E104" s="117"/>
      <c r="F104" s="30"/>
      <c r="G104" s="30"/>
      <c r="H104" s="30"/>
      <c r="I104" s="30"/>
      <c r="J104" s="16">
        <f t="shared" si="3"/>
        <v>431.73</v>
      </c>
      <c r="N104" s="16"/>
      <c r="O104" s="16"/>
      <c r="P104" s="16"/>
    </row>
    <row r="105" spans="1:16" ht="56.25" customHeight="1">
      <c r="A105" s="75" t="s">
        <v>229</v>
      </c>
      <c r="B105" s="20" t="s">
        <v>230</v>
      </c>
      <c r="C105" s="20"/>
      <c r="D105" s="116">
        <v>410</v>
      </c>
      <c r="E105" s="117"/>
      <c r="F105" s="30"/>
      <c r="G105" s="30"/>
      <c r="H105" s="30"/>
      <c r="I105" s="30"/>
      <c r="J105" s="16">
        <f t="shared" si="3"/>
        <v>431.73</v>
      </c>
      <c r="N105" s="16"/>
      <c r="O105" s="16"/>
      <c r="P105" s="16"/>
    </row>
    <row r="106" spans="1:16" ht="56.25" customHeight="1">
      <c r="A106" s="75" t="s">
        <v>231</v>
      </c>
      <c r="B106" s="20" t="s">
        <v>232</v>
      </c>
      <c r="C106" s="20"/>
      <c r="D106" s="116">
        <v>410</v>
      </c>
      <c r="E106" s="117"/>
      <c r="F106" s="30"/>
      <c r="G106" s="30"/>
      <c r="H106" s="30"/>
      <c r="I106" s="30"/>
      <c r="J106" s="16">
        <f t="shared" si="3"/>
        <v>431.73</v>
      </c>
      <c r="N106" s="16"/>
      <c r="O106" s="16"/>
      <c r="P106" s="16">
        <v>400</v>
      </c>
    </row>
    <row r="107" spans="1:16" ht="76.5" customHeight="1">
      <c r="A107" s="75" t="s">
        <v>233</v>
      </c>
      <c r="B107" s="20" t="s">
        <v>234</v>
      </c>
      <c r="C107" s="20"/>
      <c r="D107" s="116">
        <v>530</v>
      </c>
      <c r="E107" s="117"/>
      <c r="F107" s="30"/>
      <c r="G107" s="30"/>
      <c r="H107" s="30"/>
      <c r="I107" s="30"/>
      <c r="J107" s="16">
        <f t="shared" si="3"/>
        <v>558.09</v>
      </c>
      <c r="N107" s="16"/>
      <c r="O107" s="16"/>
      <c r="P107" s="16">
        <v>400</v>
      </c>
    </row>
    <row r="108" spans="1:16" ht="76.5" customHeight="1">
      <c r="A108" s="75" t="s">
        <v>235</v>
      </c>
      <c r="B108" s="20" t="s">
        <v>236</v>
      </c>
      <c r="C108" s="20"/>
      <c r="D108" s="116">
        <v>530</v>
      </c>
      <c r="E108" s="117"/>
      <c r="F108" s="30"/>
      <c r="G108" s="30"/>
      <c r="H108" s="30"/>
      <c r="I108" s="30"/>
      <c r="J108" s="16">
        <f t="shared" si="3"/>
        <v>558.09</v>
      </c>
      <c r="N108" s="16"/>
      <c r="O108" s="16"/>
      <c r="P108" s="16">
        <v>400</v>
      </c>
    </row>
    <row r="109" spans="1:16" ht="76.5" customHeight="1">
      <c r="A109" s="75" t="s">
        <v>237</v>
      </c>
      <c r="B109" s="20" t="s">
        <v>238</v>
      </c>
      <c r="C109" s="20" t="s">
        <v>239</v>
      </c>
      <c r="D109" s="116">
        <v>410</v>
      </c>
      <c r="E109" s="117">
        <v>148</v>
      </c>
      <c r="F109" s="30">
        <v>410</v>
      </c>
      <c r="G109" s="30"/>
      <c r="H109" s="30"/>
      <c r="I109" s="30">
        <f>F109-D109</f>
        <v>0</v>
      </c>
      <c r="J109" s="16">
        <f t="shared" si="3"/>
        <v>431.73</v>
      </c>
      <c r="N109" s="16"/>
      <c r="O109" s="16">
        <v>200</v>
      </c>
      <c r="P109" s="16">
        <v>260</v>
      </c>
    </row>
    <row r="110" spans="1:16" ht="76.5" customHeight="1">
      <c r="A110" s="75" t="s">
        <v>237</v>
      </c>
      <c r="B110" s="20" t="s">
        <v>240</v>
      </c>
      <c r="C110" s="20"/>
      <c r="D110" s="116">
        <v>410</v>
      </c>
      <c r="E110" s="117">
        <v>148</v>
      </c>
      <c r="F110" s="30"/>
      <c r="G110" s="30"/>
      <c r="H110" s="30"/>
      <c r="I110" s="30"/>
      <c r="J110" s="16">
        <f t="shared" si="3"/>
        <v>431.73</v>
      </c>
      <c r="N110" s="16"/>
      <c r="O110" s="16">
        <v>200</v>
      </c>
      <c r="P110" s="16">
        <v>260</v>
      </c>
    </row>
    <row r="111" spans="1:16" ht="76.5" customHeight="1">
      <c r="A111" s="75" t="s">
        <v>241</v>
      </c>
      <c r="B111" s="20" t="s">
        <v>242</v>
      </c>
      <c r="C111" s="20" t="s">
        <v>243</v>
      </c>
      <c r="D111" s="116">
        <v>410</v>
      </c>
      <c r="E111" s="117">
        <v>148</v>
      </c>
      <c r="F111" s="30">
        <v>410</v>
      </c>
      <c r="G111" s="30"/>
      <c r="H111" s="30"/>
      <c r="I111" s="30">
        <f>F111-D111</f>
        <v>0</v>
      </c>
      <c r="J111" s="16">
        <f t="shared" si="3"/>
        <v>431.73</v>
      </c>
      <c r="N111" s="16"/>
      <c r="O111" s="16"/>
      <c r="P111" s="16"/>
    </row>
    <row r="112" spans="1:16" ht="76.5" customHeight="1">
      <c r="A112" s="75" t="s">
        <v>241</v>
      </c>
      <c r="B112" s="20" t="s">
        <v>244</v>
      </c>
      <c r="C112" s="20"/>
      <c r="D112" s="116">
        <v>410</v>
      </c>
      <c r="E112" s="117">
        <v>148</v>
      </c>
      <c r="F112" s="30"/>
      <c r="G112" s="30"/>
      <c r="H112" s="30"/>
      <c r="I112" s="30"/>
      <c r="J112" s="16">
        <f t="shared" si="3"/>
        <v>431.73</v>
      </c>
      <c r="N112" s="16"/>
      <c r="O112" s="16"/>
      <c r="P112" s="16"/>
    </row>
    <row r="113" spans="1:16" ht="76.5" customHeight="1">
      <c r="A113" s="75" t="s">
        <v>245</v>
      </c>
      <c r="B113" s="20" t="s">
        <v>246</v>
      </c>
      <c r="C113" s="20" t="s">
        <v>247</v>
      </c>
      <c r="D113" s="116">
        <v>410</v>
      </c>
      <c r="E113" s="117">
        <v>148</v>
      </c>
      <c r="F113" s="30">
        <v>410</v>
      </c>
      <c r="G113" s="30"/>
      <c r="H113" s="30"/>
      <c r="I113" s="30">
        <f>F113-D113</f>
        <v>0</v>
      </c>
      <c r="J113" s="16">
        <f t="shared" si="3"/>
        <v>431.73</v>
      </c>
      <c r="N113" s="16"/>
      <c r="O113" s="16"/>
      <c r="P113" s="16">
        <v>260</v>
      </c>
    </row>
    <row r="114" spans="1:16" ht="76.5" customHeight="1">
      <c r="A114" s="75" t="s">
        <v>245</v>
      </c>
      <c r="B114" s="20" t="s">
        <v>248</v>
      </c>
      <c r="C114" s="20"/>
      <c r="D114" s="116">
        <v>410</v>
      </c>
      <c r="E114" s="117">
        <v>148</v>
      </c>
      <c r="F114" s="30"/>
      <c r="G114" s="30"/>
      <c r="H114" s="30"/>
      <c r="I114" s="30"/>
      <c r="J114" s="16">
        <f t="shared" si="3"/>
        <v>431.73</v>
      </c>
      <c r="N114" s="16"/>
      <c r="O114" s="16"/>
      <c r="P114" s="16">
        <v>260</v>
      </c>
    </row>
    <row r="115" spans="1:16" ht="76.5" customHeight="1">
      <c r="A115" s="75" t="s">
        <v>249</v>
      </c>
      <c r="B115" s="20" t="s">
        <v>250</v>
      </c>
      <c r="C115" s="20" t="s">
        <v>251</v>
      </c>
      <c r="D115" s="116">
        <v>410</v>
      </c>
      <c r="E115" s="117">
        <v>148</v>
      </c>
      <c r="F115" s="30">
        <v>410</v>
      </c>
      <c r="G115" s="30"/>
      <c r="H115" s="30"/>
      <c r="I115" s="30">
        <f t="shared" ref="I115:I122" si="6">F115-D115</f>
        <v>0</v>
      </c>
      <c r="J115" s="16">
        <f t="shared" si="3"/>
        <v>431.73</v>
      </c>
      <c r="N115" s="16"/>
      <c r="O115" s="16"/>
      <c r="P115" s="16">
        <v>260</v>
      </c>
    </row>
    <row r="116" spans="1:16" ht="57.75" customHeight="1">
      <c r="A116" s="75" t="s">
        <v>249</v>
      </c>
      <c r="B116" s="20" t="s">
        <v>252</v>
      </c>
      <c r="C116" s="20" t="s">
        <v>253</v>
      </c>
      <c r="D116" s="116">
        <v>410</v>
      </c>
      <c r="E116" s="117">
        <v>148</v>
      </c>
      <c r="F116" s="30">
        <v>410</v>
      </c>
      <c r="G116" s="30"/>
      <c r="H116" s="30"/>
      <c r="I116" s="30">
        <f t="shared" si="6"/>
        <v>0</v>
      </c>
      <c r="J116" s="16">
        <f t="shared" si="3"/>
        <v>431.73</v>
      </c>
      <c r="N116" s="16"/>
      <c r="O116" s="16"/>
      <c r="P116" s="16">
        <v>260</v>
      </c>
    </row>
    <row r="117" spans="1:16" ht="58.5" customHeight="1">
      <c r="A117" s="75" t="s">
        <v>254</v>
      </c>
      <c r="B117" s="20" t="s">
        <v>255</v>
      </c>
      <c r="C117" s="20" t="s">
        <v>256</v>
      </c>
      <c r="D117" s="116">
        <v>540</v>
      </c>
      <c r="E117" s="117">
        <v>159</v>
      </c>
      <c r="F117" s="30">
        <v>530</v>
      </c>
      <c r="G117" s="30"/>
      <c r="H117" s="30"/>
      <c r="I117" s="30">
        <f t="shared" si="6"/>
        <v>-10</v>
      </c>
      <c r="J117" s="16">
        <f t="shared" si="3"/>
        <v>568.62</v>
      </c>
      <c r="N117" s="16"/>
      <c r="O117" s="16"/>
      <c r="P117" s="16"/>
    </row>
    <row r="118" spans="1:16" ht="76.5" customHeight="1">
      <c r="A118" s="75" t="s">
        <v>257</v>
      </c>
      <c r="B118" s="20" t="s">
        <v>258</v>
      </c>
      <c r="C118" s="20" t="s">
        <v>259</v>
      </c>
      <c r="D118" s="116">
        <v>410</v>
      </c>
      <c r="E118" s="117">
        <v>160</v>
      </c>
      <c r="F118" s="30">
        <v>410</v>
      </c>
      <c r="G118" s="30"/>
      <c r="H118" s="30"/>
      <c r="I118" s="30">
        <f t="shared" si="6"/>
        <v>0</v>
      </c>
      <c r="J118" s="16">
        <f t="shared" si="3"/>
        <v>431.73</v>
      </c>
      <c r="N118" s="16"/>
      <c r="O118" s="16">
        <v>215</v>
      </c>
      <c r="P118" s="16">
        <v>260</v>
      </c>
    </row>
    <row r="119" spans="1:16" ht="58.5" customHeight="1">
      <c r="A119" s="75" t="s">
        <v>260</v>
      </c>
      <c r="B119" s="20" t="s">
        <v>261</v>
      </c>
      <c r="C119" s="20" t="s">
        <v>262</v>
      </c>
      <c r="D119" s="116">
        <f>F119</f>
        <v>530</v>
      </c>
      <c r="E119" s="117">
        <v>161</v>
      </c>
      <c r="F119" s="30">
        <v>530</v>
      </c>
      <c r="G119" s="30"/>
      <c r="H119" s="30"/>
      <c r="I119" s="30">
        <f t="shared" si="6"/>
        <v>0</v>
      </c>
      <c r="J119" s="16">
        <f t="shared" si="3"/>
        <v>558.09</v>
      </c>
      <c r="N119" s="16"/>
      <c r="O119" s="16"/>
      <c r="P119" s="16"/>
    </row>
    <row r="120" spans="1:16" ht="76.5" customHeight="1">
      <c r="A120" s="75" t="s">
        <v>263</v>
      </c>
      <c r="B120" s="20" t="s">
        <v>264</v>
      </c>
      <c r="C120" s="20" t="s">
        <v>265</v>
      </c>
      <c r="D120" s="116">
        <v>415</v>
      </c>
      <c r="E120" s="117">
        <v>162</v>
      </c>
      <c r="F120" s="30">
        <v>415</v>
      </c>
      <c r="G120" s="30"/>
      <c r="H120" s="30"/>
      <c r="I120" s="30">
        <f t="shared" si="6"/>
        <v>0</v>
      </c>
      <c r="J120" s="16">
        <f t="shared" si="3"/>
        <v>436.995</v>
      </c>
      <c r="N120" s="16"/>
      <c r="O120" s="16">
        <v>215</v>
      </c>
      <c r="P120" s="16">
        <v>260</v>
      </c>
    </row>
    <row r="121" spans="1:16" ht="76.5" customHeight="1">
      <c r="A121" s="75" t="s">
        <v>266</v>
      </c>
      <c r="B121" s="20" t="s">
        <v>267</v>
      </c>
      <c r="C121" s="20" t="s">
        <v>268</v>
      </c>
      <c r="D121" s="116">
        <v>420</v>
      </c>
      <c r="E121" s="117">
        <v>301</v>
      </c>
      <c r="F121" s="30">
        <v>425</v>
      </c>
      <c r="G121" s="30"/>
      <c r="H121" s="30"/>
      <c r="I121" s="30">
        <f t="shared" si="6"/>
        <v>5</v>
      </c>
      <c r="J121" s="16">
        <f t="shared" si="3"/>
        <v>442.26</v>
      </c>
      <c r="N121" s="16"/>
      <c r="O121" s="16"/>
      <c r="P121" s="16">
        <v>260</v>
      </c>
    </row>
    <row r="122" spans="1:16" ht="76.5" customHeight="1">
      <c r="A122" s="75" t="s">
        <v>269</v>
      </c>
      <c r="B122" s="25" t="s">
        <v>270</v>
      </c>
      <c r="C122" s="20" t="s">
        <v>271</v>
      </c>
      <c r="D122" s="116">
        <v>420</v>
      </c>
      <c r="E122" s="117">
        <v>301</v>
      </c>
      <c r="F122" s="30">
        <v>435</v>
      </c>
      <c r="G122" s="30"/>
      <c r="H122" s="30"/>
      <c r="I122" s="30">
        <f t="shared" si="6"/>
        <v>15</v>
      </c>
      <c r="J122" s="16">
        <f t="shared" si="3"/>
        <v>442.26</v>
      </c>
      <c r="N122" s="16"/>
      <c r="O122" s="16"/>
      <c r="P122" s="16"/>
    </row>
    <row r="123" spans="1:16" ht="64.5" customHeight="1">
      <c r="A123" s="75" t="s">
        <v>272</v>
      </c>
      <c r="B123" s="25" t="s">
        <v>273</v>
      </c>
      <c r="C123" s="20"/>
      <c r="D123" s="116">
        <v>420</v>
      </c>
      <c r="E123" s="117">
        <v>301</v>
      </c>
      <c r="F123" s="30"/>
      <c r="G123" s="30"/>
      <c r="H123" s="30"/>
      <c r="I123" s="30"/>
      <c r="J123" s="16">
        <f t="shared" si="3"/>
        <v>442.26</v>
      </c>
      <c r="N123" s="16"/>
      <c r="O123" s="16"/>
      <c r="P123" s="16"/>
    </row>
    <row r="124" spans="1:16" ht="76.5" customHeight="1">
      <c r="A124" s="75" t="s">
        <v>274</v>
      </c>
      <c r="B124" s="20" t="s">
        <v>275</v>
      </c>
      <c r="C124" s="20" t="s">
        <v>276</v>
      </c>
      <c r="D124" s="116">
        <v>420</v>
      </c>
      <c r="E124" s="117">
        <v>301</v>
      </c>
      <c r="F124" s="30">
        <v>430</v>
      </c>
      <c r="G124" s="30"/>
      <c r="H124" s="30"/>
      <c r="I124" s="30">
        <f>F124-D124</f>
        <v>10</v>
      </c>
      <c r="J124" s="16">
        <f t="shared" si="3"/>
        <v>442.26</v>
      </c>
      <c r="N124" s="16"/>
      <c r="O124" s="16"/>
      <c r="P124" s="16"/>
    </row>
    <row r="125" spans="1:16" ht="76.5" customHeight="1">
      <c r="A125" s="75" t="s">
        <v>277</v>
      </c>
      <c r="B125" s="20" t="s">
        <v>278</v>
      </c>
      <c r="C125" s="20"/>
      <c r="D125" s="116">
        <v>420</v>
      </c>
      <c r="E125" s="117">
        <v>301</v>
      </c>
      <c r="F125" s="30"/>
      <c r="G125" s="30"/>
      <c r="H125" s="30"/>
      <c r="I125" s="30"/>
      <c r="J125" s="16">
        <f t="shared" si="3"/>
        <v>442.26</v>
      </c>
      <c r="N125" s="16"/>
      <c r="O125" s="16"/>
      <c r="P125" s="16"/>
    </row>
    <row r="126" spans="1:16" ht="76.5" customHeight="1">
      <c r="A126" s="75" t="s">
        <v>274</v>
      </c>
      <c r="B126" s="20" t="s">
        <v>279</v>
      </c>
      <c r="C126" s="20" t="s">
        <v>280</v>
      </c>
      <c r="D126" s="116">
        <v>420</v>
      </c>
      <c r="E126" s="117">
        <v>301</v>
      </c>
      <c r="F126" s="30">
        <v>435</v>
      </c>
      <c r="G126" s="30"/>
      <c r="H126" s="30"/>
      <c r="I126" s="30">
        <f>F126-D126</f>
        <v>15</v>
      </c>
      <c r="J126" s="16">
        <f t="shared" si="3"/>
        <v>442.26</v>
      </c>
      <c r="N126" s="16"/>
      <c r="O126" s="16"/>
      <c r="P126" s="16"/>
    </row>
    <row r="127" spans="1:16" ht="76.5" customHeight="1">
      <c r="A127" s="75" t="s">
        <v>281</v>
      </c>
      <c r="B127" s="20" t="s">
        <v>282</v>
      </c>
      <c r="C127" s="20"/>
      <c r="D127" s="116">
        <v>420</v>
      </c>
      <c r="E127" s="117">
        <v>301</v>
      </c>
      <c r="F127" s="30"/>
      <c r="G127" s="30"/>
      <c r="H127" s="30"/>
      <c r="I127" s="30"/>
      <c r="J127" s="16">
        <f t="shared" si="3"/>
        <v>442.26</v>
      </c>
      <c r="N127" s="16"/>
      <c r="O127" s="16"/>
      <c r="P127" s="16"/>
    </row>
    <row r="128" spans="1:16" ht="84.75" customHeight="1">
      <c r="A128" s="75" t="s">
        <v>283</v>
      </c>
      <c r="B128" s="20" t="s">
        <v>284</v>
      </c>
      <c r="C128" s="20" t="s">
        <v>285</v>
      </c>
      <c r="D128" s="116">
        <v>420</v>
      </c>
      <c r="E128" s="117">
        <v>305</v>
      </c>
      <c r="F128" s="30">
        <v>415</v>
      </c>
      <c r="G128" s="30"/>
      <c r="H128" s="30"/>
      <c r="I128" s="30">
        <f>F128-D128</f>
        <v>-5</v>
      </c>
      <c r="J128" s="16">
        <f t="shared" si="3"/>
        <v>442.26</v>
      </c>
      <c r="N128" s="16"/>
      <c r="O128" s="16"/>
      <c r="P128" s="16">
        <v>250</v>
      </c>
    </row>
    <row r="129" spans="1:16" ht="76.5" customHeight="1">
      <c r="A129" s="75" t="s">
        <v>286</v>
      </c>
      <c r="B129" s="20" t="s">
        <v>287</v>
      </c>
      <c r="C129" s="20" t="s">
        <v>288</v>
      </c>
      <c r="D129" s="116">
        <v>415</v>
      </c>
      <c r="E129" s="117">
        <v>306</v>
      </c>
      <c r="F129" s="30">
        <v>385</v>
      </c>
      <c r="G129" s="30"/>
      <c r="H129" s="30"/>
      <c r="I129" s="30">
        <f>F129-D129</f>
        <v>-30</v>
      </c>
      <c r="J129" s="16">
        <f t="shared" si="3"/>
        <v>436.995</v>
      </c>
      <c r="N129" s="16"/>
      <c r="O129" s="16"/>
      <c r="P129" s="16">
        <v>260</v>
      </c>
    </row>
    <row r="130" spans="1:16" ht="53.25" customHeight="1">
      <c r="A130" s="75" t="s">
        <v>289</v>
      </c>
      <c r="B130" s="20" t="s">
        <v>290</v>
      </c>
      <c r="C130" s="20" t="s">
        <v>291</v>
      </c>
      <c r="D130" s="116">
        <v>500</v>
      </c>
      <c r="E130" s="117">
        <v>307</v>
      </c>
      <c r="F130" s="30">
        <v>450</v>
      </c>
      <c r="G130" s="30"/>
      <c r="H130" s="30"/>
      <c r="I130" s="30">
        <f>F130-D130</f>
        <v>-50</v>
      </c>
      <c r="J130" s="16">
        <f t="shared" si="3"/>
        <v>526.5</v>
      </c>
      <c r="N130" s="16"/>
      <c r="O130" s="16"/>
      <c r="P130" s="16"/>
    </row>
    <row r="131" spans="1:16" ht="48.75" customHeight="1">
      <c r="A131" s="75" t="s">
        <v>289</v>
      </c>
      <c r="B131" s="20" t="s">
        <v>292</v>
      </c>
      <c r="C131" s="26"/>
      <c r="D131" s="116">
        <v>500</v>
      </c>
      <c r="E131" s="117">
        <v>308</v>
      </c>
      <c r="F131" s="30"/>
      <c r="G131" s="30"/>
      <c r="H131" s="30"/>
      <c r="I131" s="30"/>
      <c r="J131" s="16">
        <f t="shared" si="3"/>
        <v>526.5</v>
      </c>
      <c r="N131" s="16"/>
      <c r="O131" s="16"/>
      <c r="P131" s="16"/>
    </row>
    <row r="132" spans="1:16" ht="58.5" customHeight="1">
      <c r="A132" s="79"/>
      <c r="B132" s="31" t="s">
        <v>293</v>
      </c>
      <c r="C132" s="26"/>
      <c r="D132" s="26"/>
      <c r="E132" s="37"/>
      <c r="F132" s="30"/>
      <c r="G132" s="30"/>
      <c r="H132" s="30"/>
      <c r="I132" s="30">
        <f t="shared" ref="I132:I141" si="7">F132-D132</f>
        <v>0</v>
      </c>
      <c r="J132" s="16"/>
      <c r="N132" s="16"/>
      <c r="O132" s="16"/>
      <c r="P132" s="16"/>
    </row>
    <row r="133" spans="1:16" ht="42" customHeight="1">
      <c r="A133" s="75" t="s">
        <v>294</v>
      </c>
      <c r="B133" s="20" t="s">
        <v>295</v>
      </c>
      <c r="C133" s="20" t="s">
        <v>296</v>
      </c>
      <c r="D133" s="116">
        <v>500</v>
      </c>
      <c r="E133" s="117"/>
      <c r="F133" s="30">
        <v>400</v>
      </c>
      <c r="G133" s="30"/>
      <c r="H133" s="30"/>
      <c r="I133" s="30">
        <f t="shared" si="7"/>
        <v>-100</v>
      </c>
      <c r="J133" s="16">
        <f t="shared" ref="J133:J140" si="8">D133*105.3/100</f>
        <v>526.5</v>
      </c>
      <c r="N133" s="16"/>
      <c r="O133" s="16"/>
      <c r="P133" s="16"/>
    </row>
    <row r="134" spans="1:16" ht="42" customHeight="1">
      <c r="A134" s="75" t="s">
        <v>294</v>
      </c>
      <c r="B134" s="20" t="s">
        <v>297</v>
      </c>
      <c r="C134" s="20" t="s">
        <v>298</v>
      </c>
      <c r="D134" s="116">
        <v>500</v>
      </c>
      <c r="E134" s="117"/>
      <c r="F134" s="30">
        <v>400</v>
      </c>
      <c r="G134" s="30"/>
      <c r="H134" s="30"/>
      <c r="I134" s="30">
        <f t="shared" si="7"/>
        <v>-100</v>
      </c>
      <c r="J134" s="16">
        <f t="shared" si="8"/>
        <v>526.5</v>
      </c>
      <c r="N134" s="16"/>
      <c r="O134" s="16"/>
      <c r="P134" s="16"/>
    </row>
    <row r="135" spans="1:16" ht="42" customHeight="1">
      <c r="A135" s="75" t="s">
        <v>299</v>
      </c>
      <c r="B135" s="37" t="s">
        <v>300</v>
      </c>
      <c r="C135" s="20" t="s">
        <v>301</v>
      </c>
      <c r="D135" s="116">
        <v>2000</v>
      </c>
      <c r="E135" s="117"/>
      <c r="F135" s="30">
        <v>1600</v>
      </c>
      <c r="G135" s="30"/>
      <c r="H135" s="30"/>
      <c r="I135" s="30">
        <f t="shared" si="7"/>
        <v>-400</v>
      </c>
      <c r="J135" s="16">
        <f t="shared" si="8"/>
        <v>2106</v>
      </c>
      <c r="N135" s="16"/>
      <c r="O135" s="16"/>
      <c r="P135" s="16"/>
    </row>
    <row r="136" spans="1:16" ht="42" customHeight="1">
      <c r="A136" s="75" t="s">
        <v>302</v>
      </c>
      <c r="B136" s="37" t="s">
        <v>303</v>
      </c>
      <c r="C136" s="20" t="s">
        <v>304</v>
      </c>
      <c r="D136" s="116">
        <v>1500</v>
      </c>
      <c r="E136" s="117"/>
      <c r="F136" s="30">
        <v>1200</v>
      </c>
      <c r="G136" s="30"/>
      <c r="H136" s="30"/>
      <c r="I136" s="30">
        <f t="shared" si="7"/>
        <v>-300</v>
      </c>
      <c r="J136" s="16">
        <f t="shared" si="8"/>
        <v>1579.5</v>
      </c>
      <c r="N136" s="16"/>
      <c r="O136" s="16"/>
      <c r="P136" s="16"/>
    </row>
    <row r="137" spans="1:16" ht="42" customHeight="1">
      <c r="A137" s="75" t="s">
        <v>305</v>
      </c>
      <c r="B137" s="37" t="s">
        <v>306</v>
      </c>
      <c r="C137" s="20" t="s">
        <v>307</v>
      </c>
      <c r="D137" s="116">
        <v>500</v>
      </c>
      <c r="E137" s="117"/>
      <c r="F137" s="30">
        <v>400</v>
      </c>
      <c r="G137" s="30"/>
      <c r="H137" s="30"/>
      <c r="I137" s="30">
        <f t="shared" si="7"/>
        <v>-100</v>
      </c>
      <c r="J137" s="16">
        <f t="shared" si="8"/>
        <v>526.5</v>
      </c>
      <c r="N137" s="16"/>
      <c r="O137" s="16"/>
      <c r="P137" s="16"/>
    </row>
    <row r="138" spans="1:16" ht="42" customHeight="1">
      <c r="A138" s="75" t="s">
        <v>308</v>
      </c>
      <c r="B138" s="37" t="s">
        <v>309</v>
      </c>
      <c r="C138" s="20" t="s">
        <v>310</v>
      </c>
      <c r="D138" s="116">
        <v>1500</v>
      </c>
      <c r="E138" s="117"/>
      <c r="F138" s="30">
        <v>1200</v>
      </c>
      <c r="G138" s="30"/>
      <c r="H138" s="30"/>
      <c r="I138" s="30">
        <f t="shared" si="7"/>
        <v>-300</v>
      </c>
      <c r="J138" s="16">
        <f t="shared" si="8"/>
        <v>1579.5</v>
      </c>
      <c r="N138" s="16"/>
      <c r="O138" s="16"/>
      <c r="P138" s="16"/>
    </row>
    <row r="139" spans="1:16" ht="50.25" customHeight="1">
      <c r="A139" s="75" t="s">
        <v>311</v>
      </c>
      <c r="B139" s="37" t="s">
        <v>312</v>
      </c>
      <c r="C139" s="20" t="s">
        <v>313</v>
      </c>
      <c r="D139" s="116">
        <v>7500</v>
      </c>
      <c r="E139" s="117"/>
      <c r="F139" s="30">
        <v>6000</v>
      </c>
      <c r="G139" s="30"/>
      <c r="H139" s="30"/>
      <c r="I139" s="30">
        <f t="shared" si="7"/>
        <v>-1500</v>
      </c>
      <c r="J139" s="16">
        <f t="shared" si="8"/>
        <v>7897.5</v>
      </c>
      <c r="N139" s="16"/>
      <c r="O139" s="16"/>
      <c r="P139" s="16"/>
    </row>
    <row r="140" spans="1:16" ht="42" customHeight="1">
      <c r="A140" s="75" t="s">
        <v>314</v>
      </c>
      <c r="B140" s="37" t="s">
        <v>315</v>
      </c>
      <c r="C140" s="20" t="s">
        <v>315</v>
      </c>
      <c r="D140" s="116">
        <v>5000</v>
      </c>
      <c r="E140" s="117"/>
      <c r="F140" s="30">
        <v>4000</v>
      </c>
      <c r="G140" s="30"/>
      <c r="H140" s="30"/>
      <c r="I140" s="30">
        <f t="shared" si="7"/>
        <v>-1000</v>
      </c>
      <c r="J140" s="16">
        <f t="shared" si="8"/>
        <v>5265</v>
      </c>
      <c r="N140" s="16"/>
      <c r="O140" s="16"/>
      <c r="P140" s="16"/>
    </row>
    <row r="141" spans="1:16" ht="51.75" customHeight="1">
      <c r="A141" s="80"/>
      <c r="B141" s="38" t="s">
        <v>316</v>
      </c>
      <c r="C141" s="39"/>
      <c r="D141" s="121" t="s">
        <v>317</v>
      </c>
      <c r="E141" s="121"/>
      <c r="F141" s="30"/>
      <c r="G141" s="30"/>
      <c r="H141" s="30"/>
      <c r="I141" s="30" t="e">
        <f t="shared" si="7"/>
        <v>#VALUE!</v>
      </c>
      <c r="J141" s="16"/>
      <c r="N141" s="16"/>
      <c r="O141" s="16"/>
      <c r="P141" s="16"/>
    </row>
    <row r="142" spans="1:16" ht="50.25" customHeight="1">
      <c r="A142" s="75" t="s">
        <v>32</v>
      </c>
      <c r="B142" s="37" t="s">
        <v>318</v>
      </c>
      <c r="C142" s="39"/>
      <c r="D142" s="116">
        <v>2000</v>
      </c>
      <c r="E142" s="117"/>
      <c r="F142" s="30"/>
      <c r="G142" s="30"/>
      <c r="H142" s="30"/>
      <c r="I142" s="30"/>
      <c r="J142" s="16">
        <f t="shared" ref="J142:J166" si="9">D142*105.3/100</f>
        <v>2106</v>
      </c>
      <c r="N142" s="16"/>
      <c r="O142" s="16"/>
      <c r="P142" s="16"/>
    </row>
    <row r="143" spans="1:16" ht="50.25" customHeight="1">
      <c r="A143" s="75" t="s">
        <v>25</v>
      </c>
      <c r="B143" s="37" t="s">
        <v>26</v>
      </c>
      <c r="C143" s="20" t="s">
        <v>319</v>
      </c>
      <c r="D143" s="116">
        <v>3000</v>
      </c>
      <c r="E143" s="117"/>
      <c r="F143" s="30">
        <v>3020</v>
      </c>
      <c r="G143" s="30"/>
      <c r="H143" s="30"/>
      <c r="I143" s="30">
        <f t="shared" ref="I143:I152" si="10">F143-D143</f>
        <v>20</v>
      </c>
      <c r="J143" s="16">
        <f t="shared" si="9"/>
        <v>3159</v>
      </c>
      <c r="N143" s="16"/>
      <c r="O143" s="16"/>
      <c r="P143" s="16"/>
    </row>
    <row r="144" spans="1:16" ht="50.25" customHeight="1">
      <c r="A144" s="75" t="s">
        <v>320</v>
      </c>
      <c r="B144" s="37" t="s">
        <v>321</v>
      </c>
      <c r="C144" s="20" t="s">
        <v>322</v>
      </c>
      <c r="D144" s="116">
        <v>3100</v>
      </c>
      <c r="E144" s="117"/>
      <c r="F144" s="30">
        <v>2950</v>
      </c>
      <c r="G144" s="30"/>
      <c r="H144" s="30"/>
      <c r="I144" s="30">
        <f t="shared" si="10"/>
        <v>-150</v>
      </c>
      <c r="J144" s="16">
        <f t="shared" si="9"/>
        <v>3264.3</v>
      </c>
      <c r="N144" s="16"/>
      <c r="O144" s="16"/>
      <c r="P144" s="16"/>
    </row>
    <row r="145" spans="1:16" ht="50.25" customHeight="1">
      <c r="A145" s="75" t="s">
        <v>27</v>
      </c>
      <c r="B145" s="37" t="s">
        <v>28</v>
      </c>
      <c r="C145" s="20" t="s">
        <v>29</v>
      </c>
      <c r="D145" s="116">
        <v>3500</v>
      </c>
      <c r="E145" s="117"/>
      <c r="F145" s="30">
        <v>2950</v>
      </c>
      <c r="G145" s="30"/>
      <c r="H145" s="30"/>
      <c r="I145" s="30">
        <f t="shared" si="10"/>
        <v>-550</v>
      </c>
      <c r="J145" s="16">
        <f t="shared" si="9"/>
        <v>3685.5</v>
      </c>
      <c r="N145" s="16"/>
      <c r="O145" s="16"/>
      <c r="P145" s="16"/>
    </row>
    <row r="146" spans="1:16" ht="50.25" customHeight="1">
      <c r="A146" s="75" t="s">
        <v>323</v>
      </c>
      <c r="B146" s="20" t="s">
        <v>324</v>
      </c>
      <c r="C146" s="20" t="s">
        <v>325</v>
      </c>
      <c r="D146" s="116">
        <v>3100</v>
      </c>
      <c r="E146" s="117"/>
      <c r="F146" s="30">
        <v>3550</v>
      </c>
      <c r="G146" s="30"/>
      <c r="H146" s="30"/>
      <c r="I146" s="30">
        <f t="shared" si="10"/>
        <v>450</v>
      </c>
      <c r="J146" s="16">
        <f t="shared" si="9"/>
        <v>3264.3</v>
      </c>
      <c r="N146" s="16"/>
      <c r="O146" s="16"/>
      <c r="P146" s="16"/>
    </row>
    <row r="147" spans="1:16" ht="50.25" customHeight="1">
      <c r="A147" s="75" t="s">
        <v>23</v>
      </c>
      <c r="B147" s="20" t="s">
        <v>24</v>
      </c>
      <c r="C147" s="20" t="s">
        <v>326</v>
      </c>
      <c r="D147" s="116">
        <v>4500</v>
      </c>
      <c r="E147" s="117"/>
      <c r="F147" s="30">
        <v>4160</v>
      </c>
      <c r="G147" s="30"/>
      <c r="H147" s="30"/>
      <c r="I147" s="30">
        <f t="shared" si="10"/>
        <v>-340</v>
      </c>
      <c r="J147" s="16">
        <f t="shared" si="9"/>
        <v>4738.5</v>
      </c>
      <c r="N147" s="16"/>
      <c r="O147" s="16"/>
      <c r="P147" s="16">
        <v>4700</v>
      </c>
    </row>
    <row r="148" spans="1:16" ht="50.25" customHeight="1">
      <c r="A148" s="75" t="s">
        <v>50</v>
      </c>
      <c r="B148" s="20" t="s">
        <v>327</v>
      </c>
      <c r="C148" s="20" t="s">
        <v>328</v>
      </c>
      <c r="D148" s="116">
        <v>3600</v>
      </c>
      <c r="E148" s="117"/>
      <c r="F148" s="30">
        <v>3260</v>
      </c>
      <c r="G148" s="30"/>
      <c r="H148" s="30"/>
      <c r="I148" s="30">
        <f t="shared" si="10"/>
        <v>-340</v>
      </c>
      <c r="J148" s="16">
        <f t="shared" si="9"/>
        <v>3790.8</v>
      </c>
      <c r="N148" s="16"/>
      <c r="O148" s="16"/>
      <c r="P148" s="16">
        <v>4900</v>
      </c>
    </row>
    <row r="149" spans="1:16" ht="50.25" customHeight="1">
      <c r="A149" s="75" t="s">
        <v>50</v>
      </c>
      <c r="B149" s="20" t="s">
        <v>329</v>
      </c>
      <c r="C149" s="20" t="s">
        <v>330</v>
      </c>
      <c r="D149" s="116">
        <v>4500</v>
      </c>
      <c r="E149" s="117"/>
      <c r="F149" s="30">
        <v>4155</v>
      </c>
      <c r="G149" s="30"/>
      <c r="H149" s="30"/>
      <c r="I149" s="30">
        <f t="shared" si="10"/>
        <v>-345</v>
      </c>
      <c r="J149" s="16">
        <f t="shared" si="9"/>
        <v>4738.5</v>
      </c>
      <c r="N149" s="16"/>
      <c r="O149" s="16"/>
      <c r="P149" s="16">
        <v>5200</v>
      </c>
    </row>
    <row r="150" spans="1:16" ht="50.25" customHeight="1">
      <c r="A150" s="75" t="s">
        <v>50</v>
      </c>
      <c r="B150" s="20" t="s">
        <v>331</v>
      </c>
      <c r="C150" s="20" t="s">
        <v>332</v>
      </c>
      <c r="D150" s="116">
        <v>9800</v>
      </c>
      <c r="E150" s="117"/>
      <c r="F150" s="30">
        <v>9000</v>
      </c>
      <c r="G150" s="30"/>
      <c r="H150" s="30"/>
      <c r="I150" s="30">
        <f t="shared" si="10"/>
        <v>-800</v>
      </c>
      <c r="J150" s="16">
        <f t="shared" si="9"/>
        <v>10319.4</v>
      </c>
      <c r="N150" s="16"/>
      <c r="O150" s="16"/>
      <c r="P150" s="16">
        <v>5600</v>
      </c>
    </row>
    <row r="151" spans="1:16" ht="50.25" customHeight="1">
      <c r="A151" s="75" t="s">
        <v>333</v>
      </c>
      <c r="B151" s="20" t="s">
        <v>334</v>
      </c>
      <c r="C151" s="20" t="s">
        <v>335</v>
      </c>
      <c r="D151" s="116">
        <v>3000</v>
      </c>
      <c r="E151" s="117"/>
      <c r="F151" s="30">
        <v>2960</v>
      </c>
      <c r="G151" s="30"/>
      <c r="H151" s="30"/>
      <c r="I151" s="30">
        <f t="shared" si="10"/>
        <v>-40</v>
      </c>
      <c r="J151" s="16">
        <f t="shared" si="9"/>
        <v>3159</v>
      </c>
      <c r="N151" s="16"/>
      <c r="O151" s="16"/>
      <c r="P151" s="16"/>
    </row>
    <row r="152" spans="1:16" ht="50.25" customHeight="1">
      <c r="A152" s="75" t="s">
        <v>336</v>
      </c>
      <c r="B152" s="20" t="s">
        <v>337</v>
      </c>
      <c r="C152" s="20" t="s">
        <v>338</v>
      </c>
      <c r="D152" s="116">
        <v>3200</v>
      </c>
      <c r="E152" s="117"/>
      <c r="F152" s="30">
        <v>3550</v>
      </c>
      <c r="G152" s="30"/>
      <c r="H152" s="30"/>
      <c r="I152" s="30">
        <f t="shared" si="10"/>
        <v>350</v>
      </c>
      <c r="J152" s="16">
        <f t="shared" si="9"/>
        <v>3369.6</v>
      </c>
      <c r="N152" s="16"/>
      <c r="O152" s="16"/>
      <c r="P152" s="16"/>
    </row>
    <row r="153" spans="1:16" ht="42" customHeight="1">
      <c r="A153" s="81"/>
      <c r="B153" s="100" t="s">
        <v>339</v>
      </c>
      <c r="C153" s="20" t="s">
        <v>340</v>
      </c>
      <c r="D153" s="122"/>
      <c r="E153" s="122"/>
      <c r="F153" s="30"/>
      <c r="G153" s="30"/>
      <c r="H153" s="30"/>
      <c r="I153" s="30"/>
      <c r="J153" s="16">
        <f t="shared" si="9"/>
        <v>0</v>
      </c>
      <c r="N153" s="16"/>
      <c r="O153" s="16"/>
      <c r="P153" s="16"/>
    </row>
    <row r="154" spans="1:16" ht="51.75" customHeight="1">
      <c r="A154" s="75" t="s">
        <v>341</v>
      </c>
      <c r="B154" s="20" t="s">
        <v>342</v>
      </c>
      <c r="C154" s="20"/>
      <c r="D154" s="116">
        <v>5000</v>
      </c>
      <c r="E154" s="117"/>
      <c r="F154" s="123">
        <v>5540</v>
      </c>
      <c r="G154" s="124"/>
      <c r="H154" s="30">
        <v>5540</v>
      </c>
      <c r="I154" s="30"/>
      <c r="J154" s="16">
        <f t="shared" si="9"/>
        <v>5265</v>
      </c>
      <c r="K154" s="41">
        <f t="shared" ref="K154:K160" si="11">H154-F154</f>
        <v>0</v>
      </c>
      <c r="L154" s="41"/>
      <c r="M154" s="41"/>
      <c r="N154" s="16"/>
      <c r="O154" s="16"/>
      <c r="P154" s="16" t="s">
        <v>343</v>
      </c>
    </row>
    <row r="155" spans="1:16" ht="51.75" customHeight="1">
      <c r="A155" s="75" t="s">
        <v>344</v>
      </c>
      <c r="B155" s="20" t="s">
        <v>345</v>
      </c>
      <c r="C155" s="20"/>
      <c r="D155" s="116">
        <v>5000</v>
      </c>
      <c r="E155" s="117"/>
      <c r="F155" s="123">
        <v>5540</v>
      </c>
      <c r="G155" s="124"/>
      <c r="H155" s="30">
        <v>5540</v>
      </c>
      <c r="I155" s="30"/>
      <c r="J155" s="16">
        <f t="shared" si="9"/>
        <v>5265</v>
      </c>
      <c r="K155" s="41">
        <f t="shared" si="11"/>
        <v>0</v>
      </c>
      <c r="L155" s="41"/>
      <c r="M155" s="41"/>
      <c r="N155" s="16"/>
      <c r="O155" s="16"/>
      <c r="P155" s="16" t="s">
        <v>343</v>
      </c>
    </row>
    <row r="156" spans="1:16" ht="51.75" customHeight="1">
      <c r="A156" s="75" t="s">
        <v>346</v>
      </c>
      <c r="B156" s="20" t="s">
        <v>347</v>
      </c>
      <c r="C156" s="20" t="s">
        <v>348</v>
      </c>
      <c r="D156" s="116">
        <v>10500</v>
      </c>
      <c r="E156" s="117">
        <v>10000</v>
      </c>
      <c r="F156" s="123">
        <v>10290</v>
      </c>
      <c r="G156" s="124"/>
      <c r="H156" s="30">
        <v>10290</v>
      </c>
      <c r="I156" s="30"/>
      <c r="J156" s="16">
        <f t="shared" si="9"/>
        <v>11056.5</v>
      </c>
      <c r="K156" s="41">
        <f t="shared" si="11"/>
        <v>0</v>
      </c>
      <c r="L156" s="41"/>
      <c r="M156" s="41"/>
      <c r="N156" s="16"/>
      <c r="O156" s="16"/>
      <c r="P156" s="16" t="s">
        <v>349</v>
      </c>
    </row>
    <row r="157" spans="1:16" ht="51.75" customHeight="1">
      <c r="A157" s="75" t="s">
        <v>350</v>
      </c>
      <c r="B157" s="20" t="s">
        <v>351</v>
      </c>
      <c r="C157" s="20" t="s">
        <v>352</v>
      </c>
      <c r="D157" s="116">
        <v>12000</v>
      </c>
      <c r="E157" s="117">
        <v>11500</v>
      </c>
      <c r="F157" s="123">
        <v>12380</v>
      </c>
      <c r="G157" s="124"/>
      <c r="H157" s="30">
        <v>12380</v>
      </c>
      <c r="I157" s="30"/>
      <c r="J157" s="16">
        <f t="shared" si="9"/>
        <v>12636</v>
      </c>
      <c r="K157" s="41">
        <f t="shared" si="11"/>
        <v>0</v>
      </c>
      <c r="L157" s="41"/>
      <c r="M157" s="41"/>
      <c r="N157" s="16"/>
      <c r="O157" s="16"/>
      <c r="P157" s="16" t="s">
        <v>353</v>
      </c>
    </row>
    <row r="158" spans="1:16" ht="51.75" customHeight="1">
      <c r="A158" s="75" t="s">
        <v>350</v>
      </c>
      <c r="B158" s="20" t="s">
        <v>354</v>
      </c>
      <c r="C158" s="20" t="s">
        <v>355</v>
      </c>
      <c r="D158" s="116">
        <v>12500</v>
      </c>
      <c r="E158" s="117">
        <v>12000</v>
      </c>
      <c r="F158" s="123">
        <v>12750</v>
      </c>
      <c r="G158" s="124"/>
      <c r="H158" s="30">
        <v>12750</v>
      </c>
      <c r="I158" s="30"/>
      <c r="J158" s="16">
        <f t="shared" si="9"/>
        <v>13162.5</v>
      </c>
      <c r="K158" s="41">
        <f t="shared" si="11"/>
        <v>0</v>
      </c>
      <c r="L158" s="41"/>
      <c r="M158" s="41"/>
      <c r="N158" s="16"/>
      <c r="O158" s="16"/>
      <c r="P158" s="16" t="s">
        <v>353</v>
      </c>
    </row>
    <row r="159" spans="1:16" ht="51.75" customHeight="1">
      <c r="A159" s="75" t="s">
        <v>356</v>
      </c>
      <c r="B159" s="20" t="s">
        <v>357</v>
      </c>
      <c r="C159" s="20" t="s">
        <v>358</v>
      </c>
      <c r="D159" s="116">
        <v>12000</v>
      </c>
      <c r="E159" s="117">
        <v>11500</v>
      </c>
      <c r="F159" s="123">
        <v>12000</v>
      </c>
      <c r="G159" s="124"/>
      <c r="H159" s="30">
        <v>12000</v>
      </c>
      <c r="I159" s="30"/>
      <c r="J159" s="16">
        <f t="shared" si="9"/>
        <v>12636</v>
      </c>
      <c r="K159" s="41">
        <f t="shared" si="11"/>
        <v>0</v>
      </c>
      <c r="L159" s="41"/>
      <c r="M159" s="41"/>
      <c r="N159" s="16"/>
      <c r="O159" s="16"/>
      <c r="P159" s="16" t="s">
        <v>359</v>
      </c>
    </row>
    <row r="160" spans="1:16" ht="51.75" customHeight="1">
      <c r="A160" s="75" t="s">
        <v>356</v>
      </c>
      <c r="B160" s="20" t="s">
        <v>360</v>
      </c>
      <c r="C160" s="20" t="s">
        <v>361</v>
      </c>
      <c r="D160" s="116">
        <v>12100</v>
      </c>
      <c r="E160" s="117">
        <v>11500</v>
      </c>
      <c r="F160" s="123">
        <v>12300</v>
      </c>
      <c r="G160" s="124"/>
      <c r="H160" s="30">
        <v>12300</v>
      </c>
      <c r="I160" s="30"/>
      <c r="J160" s="16">
        <f t="shared" si="9"/>
        <v>12741.3</v>
      </c>
      <c r="K160" s="41">
        <f t="shared" si="11"/>
        <v>0</v>
      </c>
      <c r="L160" s="41"/>
      <c r="M160" s="41"/>
      <c r="N160" s="16"/>
      <c r="O160" s="16"/>
      <c r="P160" s="16" t="s">
        <v>359</v>
      </c>
    </row>
    <row r="161" spans="1:16" ht="51.75" customHeight="1">
      <c r="A161" s="75" t="s">
        <v>362</v>
      </c>
      <c r="B161" s="25" t="s">
        <v>363</v>
      </c>
      <c r="C161" s="25" t="s">
        <v>364</v>
      </c>
      <c r="D161" s="125">
        <v>12200</v>
      </c>
      <c r="E161" s="126"/>
      <c r="F161" s="42">
        <v>11000</v>
      </c>
      <c r="G161" s="42"/>
      <c r="H161" s="42"/>
      <c r="I161" s="42">
        <f t="shared" ref="I161:I226" si="12">F161-D161</f>
        <v>-1200</v>
      </c>
      <c r="J161" s="16">
        <f t="shared" si="9"/>
        <v>12846.6</v>
      </c>
      <c r="N161" s="16"/>
      <c r="O161" s="16"/>
      <c r="P161" s="16"/>
    </row>
    <row r="162" spans="1:16" ht="51.75" customHeight="1">
      <c r="A162" s="75" t="s">
        <v>365</v>
      </c>
      <c r="B162" s="20" t="s">
        <v>366</v>
      </c>
      <c r="C162" s="20" t="s">
        <v>367</v>
      </c>
      <c r="D162" s="116">
        <v>14000</v>
      </c>
      <c r="E162" s="117"/>
      <c r="F162" s="30">
        <v>13100</v>
      </c>
      <c r="G162" s="30"/>
      <c r="H162" s="30"/>
      <c r="I162" s="30">
        <f t="shared" si="12"/>
        <v>-900</v>
      </c>
      <c r="J162" s="16">
        <f t="shared" si="9"/>
        <v>14742</v>
      </c>
      <c r="N162" s="16"/>
      <c r="O162" s="16"/>
      <c r="P162" s="16" t="s">
        <v>368</v>
      </c>
    </row>
    <row r="163" spans="1:16" ht="51.75" customHeight="1">
      <c r="A163" s="82" t="s">
        <v>369</v>
      </c>
      <c r="B163" s="43" t="s">
        <v>370</v>
      </c>
      <c r="C163" s="20" t="s">
        <v>371</v>
      </c>
      <c r="D163" s="116">
        <v>16000</v>
      </c>
      <c r="E163" s="117"/>
      <c r="F163" s="30">
        <v>15170</v>
      </c>
      <c r="G163" s="30"/>
      <c r="H163" s="30"/>
      <c r="I163" s="30">
        <f t="shared" si="12"/>
        <v>-830</v>
      </c>
      <c r="J163" s="16">
        <f t="shared" si="9"/>
        <v>16848</v>
      </c>
      <c r="N163" s="16"/>
      <c r="O163" s="16"/>
      <c r="P163" s="16" t="s">
        <v>372</v>
      </c>
    </row>
    <row r="164" spans="1:16" ht="51.75" customHeight="1">
      <c r="A164" s="75" t="s">
        <v>373</v>
      </c>
      <c r="B164" s="20" t="s">
        <v>374</v>
      </c>
      <c r="C164" s="20" t="s">
        <v>375</v>
      </c>
      <c r="D164" s="116">
        <v>13200</v>
      </c>
      <c r="E164" s="117"/>
      <c r="F164" s="30">
        <v>12500</v>
      </c>
      <c r="G164" s="30"/>
      <c r="H164" s="30"/>
      <c r="I164" s="30">
        <f t="shared" si="12"/>
        <v>-700</v>
      </c>
      <c r="J164" s="16">
        <f t="shared" si="9"/>
        <v>13899.6</v>
      </c>
      <c r="N164" s="16"/>
      <c r="O164" s="16"/>
      <c r="P164" s="16" t="s">
        <v>376</v>
      </c>
    </row>
    <row r="165" spans="1:16" ht="51.75" customHeight="1">
      <c r="A165" s="75" t="s">
        <v>377</v>
      </c>
      <c r="B165" s="20" t="s">
        <v>378</v>
      </c>
      <c r="C165" s="20" t="s">
        <v>379</v>
      </c>
      <c r="D165" s="116">
        <v>16000</v>
      </c>
      <c r="E165" s="117"/>
      <c r="F165" s="30">
        <v>14850</v>
      </c>
      <c r="G165" s="30"/>
      <c r="H165" s="30"/>
      <c r="I165" s="30">
        <f t="shared" si="12"/>
        <v>-1150</v>
      </c>
      <c r="J165" s="16">
        <f t="shared" si="9"/>
        <v>16848</v>
      </c>
      <c r="N165" s="16"/>
      <c r="O165" s="16"/>
      <c r="P165" s="16" t="s">
        <v>380</v>
      </c>
    </row>
    <row r="166" spans="1:16" ht="50.25" customHeight="1">
      <c r="A166" s="75" t="s">
        <v>381</v>
      </c>
      <c r="B166" s="20" t="s">
        <v>382</v>
      </c>
      <c r="C166" s="20" t="s">
        <v>383</v>
      </c>
      <c r="D166" s="116">
        <v>17000</v>
      </c>
      <c r="E166" s="117"/>
      <c r="F166" s="30">
        <v>16100</v>
      </c>
      <c r="G166" s="30"/>
      <c r="H166" s="30"/>
      <c r="I166" s="30">
        <f t="shared" si="12"/>
        <v>-900</v>
      </c>
      <c r="J166" s="16">
        <f t="shared" si="9"/>
        <v>17901</v>
      </c>
      <c r="N166" s="16"/>
      <c r="O166" s="16"/>
      <c r="P166" s="16" t="s">
        <v>384</v>
      </c>
    </row>
    <row r="167" spans="1:16" ht="39.75" customHeight="1">
      <c r="A167" s="75" t="s">
        <v>385</v>
      </c>
      <c r="B167" s="20" t="s">
        <v>386</v>
      </c>
      <c r="C167" s="20" t="s">
        <v>387</v>
      </c>
      <c r="D167" s="122"/>
      <c r="E167" s="122"/>
      <c r="F167" s="30"/>
      <c r="G167" s="30"/>
      <c r="H167" s="30"/>
      <c r="I167" s="30">
        <f t="shared" si="12"/>
        <v>0</v>
      </c>
      <c r="J167" s="16"/>
      <c r="N167" s="16"/>
      <c r="O167" s="16"/>
      <c r="P167" s="16"/>
    </row>
    <row r="168" spans="1:16" ht="36.75" customHeight="1">
      <c r="A168" s="75" t="s">
        <v>388</v>
      </c>
      <c r="B168" s="20" t="s">
        <v>389</v>
      </c>
      <c r="C168" s="44"/>
      <c r="D168" s="116">
        <v>13500</v>
      </c>
      <c r="E168" s="117"/>
      <c r="F168" s="30">
        <v>12220</v>
      </c>
      <c r="G168" s="30"/>
      <c r="H168" s="30"/>
      <c r="I168" s="30">
        <f t="shared" si="12"/>
        <v>-1280</v>
      </c>
      <c r="J168" s="16">
        <f>D168*105.3/100</f>
        <v>14215.5</v>
      </c>
      <c r="N168" s="16"/>
      <c r="O168" s="16"/>
      <c r="P168" s="16" t="s">
        <v>390</v>
      </c>
    </row>
    <row r="169" spans="1:16" ht="41.25" customHeight="1">
      <c r="A169" s="75" t="s">
        <v>391</v>
      </c>
      <c r="B169" s="20" t="s">
        <v>392</v>
      </c>
      <c r="C169" s="44"/>
      <c r="D169" s="116">
        <v>13500</v>
      </c>
      <c r="E169" s="117"/>
      <c r="F169" s="30">
        <v>12220</v>
      </c>
      <c r="G169" s="30"/>
      <c r="H169" s="30"/>
      <c r="I169" s="30">
        <f t="shared" si="12"/>
        <v>-1280</v>
      </c>
      <c r="J169" s="16">
        <f>D169*105.3/100</f>
        <v>14215.5</v>
      </c>
      <c r="N169" s="16"/>
      <c r="O169" s="16"/>
      <c r="P169" s="16" t="s">
        <v>390</v>
      </c>
    </row>
    <row r="170" spans="1:16" ht="39.75" customHeight="1">
      <c r="A170" s="75" t="s">
        <v>393</v>
      </c>
      <c r="B170" s="20" t="s">
        <v>394</v>
      </c>
      <c r="C170" s="44"/>
      <c r="D170" s="116">
        <v>13500</v>
      </c>
      <c r="E170" s="117"/>
      <c r="F170" s="30">
        <v>12220</v>
      </c>
      <c r="G170" s="30"/>
      <c r="H170" s="30"/>
      <c r="I170" s="30">
        <f t="shared" si="12"/>
        <v>-1280</v>
      </c>
      <c r="J170" s="16">
        <f>D170*105.3/100</f>
        <v>14215.5</v>
      </c>
      <c r="N170" s="16"/>
      <c r="O170" s="16"/>
      <c r="P170" s="16"/>
    </row>
    <row r="171" spans="1:16" ht="30.75" customHeight="1">
      <c r="A171" s="75" t="s">
        <v>395</v>
      </c>
      <c r="B171" s="20" t="s">
        <v>396</v>
      </c>
      <c r="C171" s="44" t="s">
        <v>397</v>
      </c>
      <c r="D171" s="116">
        <v>20000</v>
      </c>
      <c r="E171" s="117"/>
      <c r="F171" s="30">
        <v>18700</v>
      </c>
      <c r="G171" s="30"/>
      <c r="H171" s="30"/>
      <c r="I171" s="30">
        <f t="shared" si="12"/>
        <v>-1300</v>
      </c>
      <c r="J171" s="16">
        <f>D171*105.3/100</f>
        <v>21060</v>
      </c>
      <c r="N171" s="16"/>
      <c r="O171" s="16"/>
      <c r="P171" s="16" t="s">
        <v>398</v>
      </c>
    </row>
    <row r="172" spans="1:16" ht="27.75" customHeight="1">
      <c r="A172" s="75" t="s">
        <v>399</v>
      </c>
      <c r="B172" s="20" t="s">
        <v>400</v>
      </c>
      <c r="C172" s="20" t="s">
        <v>401</v>
      </c>
      <c r="D172" s="116">
        <v>23500</v>
      </c>
      <c r="E172" s="117"/>
      <c r="F172" s="30">
        <v>22040</v>
      </c>
      <c r="G172" s="30"/>
      <c r="H172" s="30"/>
      <c r="I172" s="30">
        <f t="shared" si="12"/>
        <v>-1460</v>
      </c>
      <c r="J172" s="16">
        <f>D172*105.3/100</f>
        <v>24745.5</v>
      </c>
      <c r="N172" s="16"/>
      <c r="O172" s="16"/>
      <c r="P172" s="16" t="s">
        <v>402</v>
      </c>
    </row>
    <row r="173" spans="1:16" ht="54" customHeight="1">
      <c r="A173" s="119" t="s">
        <v>403</v>
      </c>
      <c r="B173" s="120"/>
      <c r="C173" s="45"/>
      <c r="D173" s="121" t="s">
        <v>317</v>
      </c>
      <c r="E173" s="121"/>
      <c r="F173" s="30"/>
      <c r="G173" s="30"/>
      <c r="H173" s="30"/>
      <c r="I173" s="30" t="e">
        <f t="shared" si="12"/>
        <v>#VALUE!</v>
      </c>
      <c r="J173" s="16"/>
      <c r="N173" s="16"/>
      <c r="O173" s="16"/>
      <c r="P173" s="16"/>
    </row>
    <row r="174" spans="1:16" ht="30.75" customHeight="1">
      <c r="A174" s="75" t="s">
        <v>404</v>
      </c>
      <c r="B174" s="20" t="s">
        <v>405</v>
      </c>
      <c r="C174" s="20" t="s">
        <v>405</v>
      </c>
      <c r="D174" s="116">
        <v>13000</v>
      </c>
      <c r="E174" s="117">
        <v>8700</v>
      </c>
      <c r="F174" s="30">
        <v>11800</v>
      </c>
      <c r="G174" s="30"/>
      <c r="H174" s="30"/>
      <c r="I174" s="30">
        <f t="shared" si="12"/>
        <v>-1200</v>
      </c>
      <c r="J174" s="16">
        <f t="shared" ref="J174:J185" si="13">D174*105.3/100</f>
        <v>13689</v>
      </c>
      <c r="N174" s="16"/>
      <c r="O174" s="16"/>
      <c r="P174" s="16"/>
    </row>
    <row r="175" spans="1:16" ht="54.75" customHeight="1">
      <c r="A175" s="75" t="s">
        <v>406</v>
      </c>
      <c r="B175" s="20" t="s">
        <v>407</v>
      </c>
      <c r="C175" s="20" t="s">
        <v>408</v>
      </c>
      <c r="D175" s="116">
        <v>12500</v>
      </c>
      <c r="E175" s="117">
        <v>8706</v>
      </c>
      <c r="F175" s="30">
        <v>11450</v>
      </c>
      <c r="G175" s="30"/>
      <c r="H175" s="30"/>
      <c r="I175" s="30">
        <f t="shared" si="12"/>
        <v>-1050</v>
      </c>
      <c r="J175" s="16">
        <f t="shared" si="13"/>
        <v>13162.5</v>
      </c>
      <c r="N175" s="16"/>
      <c r="O175" s="16">
        <v>4936</v>
      </c>
      <c r="P175" s="16" t="s">
        <v>409</v>
      </c>
    </row>
    <row r="176" spans="1:16" ht="51.75" customHeight="1">
      <c r="A176" s="75" t="s">
        <v>410</v>
      </c>
      <c r="B176" s="20" t="s">
        <v>411</v>
      </c>
      <c r="C176" s="20" t="s">
        <v>412</v>
      </c>
      <c r="D176" s="116">
        <v>13600</v>
      </c>
      <c r="E176" s="117">
        <v>8707</v>
      </c>
      <c r="F176" s="30">
        <v>13900</v>
      </c>
      <c r="G176" s="30"/>
      <c r="H176" s="30"/>
      <c r="I176" s="30">
        <f t="shared" si="12"/>
        <v>300</v>
      </c>
      <c r="J176" s="16">
        <f t="shared" si="13"/>
        <v>14320.8</v>
      </c>
      <c r="N176" s="16"/>
      <c r="O176" s="16"/>
      <c r="P176" s="16" t="s">
        <v>353</v>
      </c>
    </row>
    <row r="177" spans="1:25" ht="33.75" customHeight="1">
      <c r="A177" s="75" t="s">
        <v>413</v>
      </c>
      <c r="B177" s="20" t="s">
        <v>414</v>
      </c>
      <c r="C177" s="20" t="s">
        <v>415</v>
      </c>
      <c r="D177" s="116">
        <v>15100</v>
      </c>
      <c r="E177" s="117">
        <v>8708</v>
      </c>
      <c r="F177" s="30">
        <v>14600</v>
      </c>
      <c r="G177" s="30"/>
      <c r="H177" s="30"/>
      <c r="I177" s="30">
        <f t="shared" si="12"/>
        <v>-500</v>
      </c>
      <c r="J177" s="16">
        <f t="shared" si="13"/>
        <v>15900.3</v>
      </c>
      <c r="N177" s="16"/>
      <c r="O177" s="16"/>
      <c r="P177" s="16"/>
    </row>
    <row r="178" spans="1:25" ht="30.75" customHeight="1">
      <c r="A178" s="75" t="s">
        <v>416</v>
      </c>
      <c r="B178" s="20" t="s">
        <v>417</v>
      </c>
      <c r="C178" s="20" t="s">
        <v>418</v>
      </c>
      <c r="D178" s="116">
        <v>7000</v>
      </c>
      <c r="E178" s="117">
        <v>8709</v>
      </c>
      <c r="F178" s="30">
        <v>6100</v>
      </c>
      <c r="G178" s="30"/>
      <c r="H178" s="30"/>
      <c r="I178" s="30">
        <f t="shared" si="12"/>
        <v>-900</v>
      </c>
      <c r="J178" s="16">
        <f t="shared" si="13"/>
        <v>7371</v>
      </c>
      <c r="N178" s="16"/>
      <c r="O178" s="16"/>
      <c r="P178" s="16"/>
    </row>
    <row r="179" spans="1:25" ht="32.25" customHeight="1">
      <c r="A179" s="75" t="s">
        <v>419</v>
      </c>
      <c r="B179" s="20" t="s">
        <v>420</v>
      </c>
      <c r="C179" s="20" t="s">
        <v>421</v>
      </c>
      <c r="D179" s="116">
        <v>9000</v>
      </c>
      <c r="E179" s="117"/>
      <c r="F179" s="30">
        <v>8570</v>
      </c>
      <c r="G179" s="30"/>
      <c r="H179" s="30"/>
      <c r="I179" s="30">
        <f t="shared" si="12"/>
        <v>-430</v>
      </c>
      <c r="J179" s="16">
        <f t="shared" si="13"/>
        <v>9477</v>
      </c>
      <c r="N179" s="16"/>
      <c r="O179" s="16"/>
      <c r="P179" s="16"/>
    </row>
    <row r="180" spans="1:25" ht="48.75" customHeight="1">
      <c r="A180" s="75" t="s">
        <v>422</v>
      </c>
      <c r="B180" s="20" t="s">
        <v>423</v>
      </c>
      <c r="C180" s="20" t="s">
        <v>348</v>
      </c>
      <c r="D180" s="116">
        <v>13000</v>
      </c>
      <c r="E180" s="117"/>
      <c r="F180" s="30">
        <v>12500</v>
      </c>
      <c r="G180" s="30"/>
      <c r="H180" s="30"/>
      <c r="I180" s="30">
        <f t="shared" si="12"/>
        <v>-500</v>
      </c>
      <c r="J180" s="16">
        <f t="shared" si="13"/>
        <v>13689</v>
      </c>
      <c r="N180" s="16"/>
      <c r="O180" s="16"/>
      <c r="P180" s="16" t="s">
        <v>353</v>
      </c>
    </row>
    <row r="181" spans="1:25" ht="48" customHeight="1">
      <c r="A181" s="79"/>
      <c r="B181" s="38" t="s">
        <v>424</v>
      </c>
      <c r="C181" s="46"/>
      <c r="D181" s="109"/>
      <c r="E181" s="106"/>
      <c r="F181" s="30"/>
      <c r="G181" s="30"/>
      <c r="H181" s="30"/>
      <c r="I181" s="30">
        <f t="shared" si="12"/>
        <v>0</v>
      </c>
      <c r="J181" s="16">
        <f t="shared" si="13"/>
        <v>0</v>
      </c>
      <c r="N181" s="16"/>
      <c r="O181" s="16"/>
      <c r="P181" s="16"/>
    </row>
    <row r="182" spans="1:25" ht="54" customHeight="1">
      <c r="A182" s="75" t="s">
        <v>425</v>
      </c>
      <c r="B182" s="20" t="s">
        <v>426</v>
      </c>
      <c r="C182" s="20" t="s">
        <v>427</v>
      </c>
      <c r="D182" s="118">
        <v>11250</v>
      </c>
      <c r="E182" s="109"/>
      <c r="F182" s="30">
        <v>10300</v>
      </c>
      <c r="G182" s="30"/>
      <c r="H182" s="30"/>
      <c r="I182" s="30">
        <f t="shared" si="12"/>
        <v>-950</v>
      </c>
      <c r="J182" s="16">
        <f t="shared" si="13"/>
        <v>11846.25</v>
      </c>
      <c r="L182" s="2">
        <v>26411</v>
      </c>
      <c r="N182" s="16"/>
      <c r="O182" s="16">
        <v>9000</v>
      </c>
      <c r="P182" s="16">
        <v>9800</v>
      </c>
    </row>
    <row r="183" spans="1:25" ht="123" customHeight="1">
      <c r="A183" s="75" t="s">
        <v>428</v>
      </c>
      <c r="B183" s="20" t="s">
        <v>429</v>
      </c>
      <c r="C183" s="20" t="s">
        <v>430</v>
      </c>
      <c r="D183" s="118">
        <v>12250</v>
      </c>
      <c r="E183" s="109">
        <v>8801</v>
      </c>
      <c r="F183" s="30">
        <v>11300</v>
      </c>
      <c r="G183" s="30"/>
      <c r="H183" s="30"/>
      <c r="I183" s="30">
        <f t="shared" si="12"/>
        <v>-950</v>
      </c>
      <c r="J183" s="16">
        <f t="shared" si="13"/>
        <v>12899.25</v>
      </c>
      <c r="N183" s="16"/>
      <c r="O183" s="16"/>
      <c r="P183" s="16"/>
      <c r="V183" s="47"/>
    </row>
    <row r="184" spans="1:25" ht="48" customHeight="1">
      <c r="A184" s="75" t="s">
        <v>373</v>
      </c>
      <c r="B184" s="20" t="s">
        <v>431</v>
      </c>
      <c r="C184" s="20" t="s">
        <v>431</v>
      </c>
      <c r="D184" s="118">
        <v>15500</v>
      </c>
      <c r="E184" s="109">
        <v>13700</v>
      </c>
      <c r="F184" s="30">
        <v>13000</v>
      </c>
      <c r="G184" s="30"/>
      <c r="H184" s="30"/>
      <c r="I184" s="30">
        <f t="shared" si="12"/>
        <v>-2500</v>
      </c>
      <c r="J184" s="16">
        <f t="shared" si="13"/>
        <v>16321.5</v>
      </c>
      <c r="N184" s="16"/>
      <c r="O184" s="16"/>
      <c r="P184" s="16"/>
    </row>
    <row r="185" spans="1:25" ht="39" customHeight="1">
      <c r="A185" s="75" t="s">
        <v>373</v>
      </c>
      <c r="B185" s="20" t="s">
        <v>432</v>
      </c>
      <c r="C185" s="20" t="s">
        <v>432</v>
      </c>
      <c r="D185" s="118">
        <v>15700</v>
      </c>
      <c r="E185" s="109">
        <v>13900</v>
      </c>
      <c r="F185" s="30">
        <v>13200</v>
      </c>
      <c r="G185" s="30"/>
      <c r="H185" s="30"/>
      <c r="I185" s="30">
        <f t="shared" si="12"/>
        <v>-2500</v>
      </c>
      <c r="J185" s="16">
        <f t="shared" si="13"/>
        <v>16532.099999999999</v>
      </c>
      <c r="N185" s="16"/>
      <c r="O185" s="16"/>
      <c r="P185" s="16"/>
    </row>
    <row r="186" spans="1:25" ht="39" customHeight="1">
      <c r="A186" s="83"/>
      <c r="B186" s="60" t="s">
        <v>535</v>
      </c>
      <c r="C186" s="48"/>
      <c r="D186" s="94"/>
      <c r="E186" s="95"/>
      <c r="F186" s="30"/>
      <c r="G186" s="30"/>
      <c r="H186" s="30"/>
      <c r="I186" s="30"/>
      <c r="J186" s="16"/>
      <c r="N186" s="16"/>
      <c r="O186" s="16"/>
      <c r="P186" s="16"/>
    </row>
    <row r="187" spans="1:25" ht="59.25" customHeight="1">
      <c r="A187" s="75" t="s">
        <v>445</v>
      </c>
      <c r="B187" s="40" t="s">
        <v>534</v>
      </c>
      <c r="C187" s="20" t="s">
        <v>447</v>
      </c>
      <c r="D187" s="112">
        <v>2000</v>
      </c>
      <c r="E187" s="113"/>
      <c r="F187" s="30"/>
      <c r="G187" s="30"/>
      <c r="H187" s="30"/>
      <c r="I187" s="30"/>
      <c r="J187" s="16"/>
      <c r="N187" s="16"/>
      <c r="O187" s="16"/>
      <c r="P187" s="16"/>
    </row>
    <row r="188" spans="1:25" ht="52.5" customHeight="1">
      <c r="A188" s="75" t="s">
        <v>445</v>
      </c>
      <c r="B188" s="20" t="s">
        <v>536</v>
      </c>
      <c r="C188" s="20" t="s">
        <v>449</v>
      </c>
      <c r="D188" s="112">
        <v>3000</v>
      </c>
      <c r="E188" s="113"/>
      <c r="F188" s="30"/>
      <c r="G188" s="30"/>
      <c r="H188" s="30"/>
      <c r="I188" s="30"/>
      <c r="J188" s="16"/>
      <c r="N188" s="16"/>
      <c r="O188" s="16"/>
      <c r="P188" s="16"/>
    </row>
    <row r="189" spans="1:25" ht="57.75" customHeight="1">
      <c r="A189" s="75" t="s">
        <v>445</v>
      </c>
      <c r="B189" s="20" t="s">
        <v>537</v>
      </c>
      <c r="C189" s="20" t="s">
        <v>451</v>
      </c>
      <c r="D189" s="112">
        <v>4000</v>
      </c>
      <c r="E189" s="113"/>
      <c r="F189" s="30"/>
      <c r="G189" s="30"/>
      <c r="H189" s="30"/>
      <c r="I189" s="30"/>
      <c r="J189" s="16"/>
      <c r="N189" s="16"/>
      <c r="O189" s="16"/>
      <c r="P189" s="16"/>
    </row>
    <row r="190" spans="1:25" ht="57" customHeight="1">
      <c r="A190" s="84"/>
      <c r="B190" s="60" t="s">
        <v>433</v>
      </c>
      <c r="C190" s="48"/>
      <c r="D190" s="114"/>
      <c r="E190" s="115"/>
      <c r="F190" s="30"/>
      <c r="G190" s="30"/>
      <c r="H190" s="30"/>
      <c r="I190" s="30">
        <f t="shared" si="12"/>
        <v>0</v>
      </c>
      <c r="J190" s="16"/>
      <c r="N190" s="16"/>
      <c r="O190" s="16"/>
      <c r="P190" s="16"/>
      <c r="Q190" s="49" t="s">
        <v>434</v>
      </c>
      <c r="R190" s="18"/>
      <c r="S190" s="18"/>
      <c r="T190" s="18"/>
      <c r="U190" s="18"/>
      <c r="V190" s="18"/>
      <c r="W190" s="18"/>
      <c r="X190" s="18"/>
      <c r="Y190" s="18"/>
    </row>
    <row r="191" spans="1:25" ht="54" customHeight="1">
      <c r="A191" s="75" t="s">
        <v>435</v>
      </c>
      <c r="B191" s="20" t="s">
        <v>436</v>
      </c>
      <c r="C191" s="20" t="s">
        <v>437</v>
      </c>
      <c r="D191" s="112">
        <v>1200</v>
      </c>
      <c r="E191" s="113"/>
      <c r="F191" s="21">
        <v>800</v>
      </c>
      <c r="G191" s="21">
        <f t="shared" ref="G191:G200" si="14">F191+250</f>
        <v>1050</v>
      </c>
      <c r="H191" s="21">
        <f t="shared" ref="H191:H200" si="15">F191+250</f>
        <v>1050</v>
      </c>
      <c r="I191" s="30">
        <f t="shared" si="12"/>
        <v>-400</v>
      </c>
      <c r="J191" s="16">
        <f t="shared" ref="J191:J226" si="16">D191*105.3/100</f>
        <v>1263.5999999999999</v>
      </c>
      <c r="N191" s="16"/>
      <c r="O191" s="16">
        <v>1216</v>
      </c>
      <c r="P191" s="16">
        <v>1300</v>
      </c>
      <c r="R191" s="18"/>
      <c r="S191" s="18"/>
      <c r="T191" s="18"/>
      <c r="U191" s="18"/>
      <c r="V191" s="18"/>
      <c r="W191" s="18"/>
      <c r="X191" s="18"/>
      <c r="Y191" s="18"/>
    </row>
    <row r="192" spans="1:25" ht="56.25" customHeight="1">
      <c r="A192" s="75" t="s">
        <v>438</v>
      </c>
      <c r="B192" s="40" t="s">
        <v>439</v>
      </c>
      <c r="C192" s="20" t="s">
        <v>440</v>
      </c>
      <c r="D192" s="112">
        <v>1200</v>
      </c>
      <c r="E192" s="113"/>
      <c r="F192" s="21">
        <v>900</v>
      </c>
      <c r="G192" s="21">
        <f t="shared" si="14"/>
        <v>1150</v>
      </c>
      <c r="H192" s="21">
        <f t="shared" si="15"/>
        <v>1150</v>
      </c>
      <c r="I192" s="30">
        <f t="shared" si="12"/>
        <v>-300</v>
      </c>
      <c r="J192" s="16">
        <f t="shared" si="16"/>
        <v>1263.5999999999999</v>
      </c>
      <c r="N192" s="16"/>
      <c r="O192" s="16">
        <v>730</v>
      </c>
      <c r="P192" s="16">
        <v>1200</v>
      </c>
      <c r="Q192" s="50">
        <v>1200</v>
      </c>
      <c r="R192" s="18"/>
      <c r="S192" s="18"/>
      <c r="T192" s="18"/>
      <c r="U192" s="18"/>
      <c r="V192" s="18"/>
      <c r="W192" s="18"/>
      <c r="X192" s="18"/>
      <c r="Y192" s="18"/>
    </row>
    <row r="193" spans="1:25" ht="76.5" customHeight="1">
      <c r="A193" s="75" t="s">
        <v>438</v>
      </c>
      <c r="B193" s="51" t="s">
        <v>441</v>
      </c>
      <c r="C193" s="20" t="s">
        <v>442</v>
      </c>
      <c r="D193" s="112">
        <v>1800</v>
      </c>
      <c r="E193" s="113"/>
      <c r="F193" s="21">
        <v>1350</v>
      </c>
      <c r="G193" s="21">
        <f t="shared" si="14"/>
        <v>1600</v>
      </c>
      <c r="H193" s="21">
        <f t="shared" si="15"/>
        <v>1600</v>
      </c>
      <c r="I193" s="30">
        <f t="shared" si="12"/>
        <v>-450</v>
      </c>
      <c r="J193" s="16">
        <f t="shared" si="16"/>
        <v>1895.4</v>
      </c>
      <c r="N193" s="16"/>
      <c r="O193" s="16"/>
      <c r="P193" s="16"/>
      <c r="Q193" s="50">
        <f>Q192/2+1200</f>
        <v>1800</v>
      </c>
      <c r="R193" s="18"/>
      <c r="S193" s="18"/>
      <c r="T193" s="18"/>
      <c r="U193" s="18"/>
      <c r="V193" s="18"/>
      <c r="W193" s="18"/>
      <c r="X193" s="18"/>
      <c r="Y193" s="18"/>
    </row>
    <row r="194" spans="1:25" ht="70.5" customHeight="1">
      <c r="A194" s="75" t="s">
        <v>438</v>
      </c>
      <c r="B194" s="20" t="s">
        <v>443</v>
      </c>
      <c r="C194" s="20" t="s">
        <v>444</v>
      </c>
      <c r="D194" s="112">
        <v>2400</v>
      </c>
      <c r="E194" s="113"/>
      <c r="F194" s="21">
        <v>1800</v>
      </c>
      <c r="G194" s="21">
        <f t="shared" si="14"/>
        <v>2050</v>
      </c>
      <c r="H194" s="21">
        <f t="shared" si="15"/>
        <v>2050</v>
      </c>
      <c r="I194" s="30">
        <f t="shared" si="12"/>
        <v>-600</v>
      </c>
      <c r="J194" s="16">
        <f t="shared" si="16"/>
        <v>2527.1999999999998</v>
      </c>
      <c r="N194" s="16"/>
      <c r="O194" s="16"/>
      <c r="P194" s="16"/>
      <c r="Q194" s="50">
        <f>Q193+600</f>
        <v>2400</v>
      </c>
      <c r="R194" s="18"/>
      <c r="S194" s="18"/>
      <c r="T194" s="18"/>
      <c r="U194" s="18"/>
      <c r="V194" s="18"/>
      <c r="W194" s="18"/>
      <c r="X194" s="18"/>
      <c r="Y194" s="18"/>
    </row>
    <row r="195" spans="1:25" ht="58.5" customHeight="1">
      <c r="A195" s="75" t="s">
        <v>445</v>
      </c>
      <c r="B195" s="40" t="s">
        <v>446</v>
      </c>
      <c r="C195" s="20" t="s">
        <v>447</v>
      </c>
      <c r="D195" s="112">
        <v>1500</v>
      </c>
      <c r="E195" s="113"/>
      <c r="F195" s="21">
        <v>1000</v>
      </c>
      <c r="G195" s="21">
        <f t="shared" si="14"/>
        <v>1250</v>
      </c>
      <c r="H195" s="21">
        <f t="shared" si="15"/>
        <v>1250</v>
      </c>
      <c r="I195" s="30">
        <f t="shared" si="12"/>
        <v>-500</v>
      </c>
      <c r="J195" s="16">
        <f t="shared" si="16"/>
        <v>1579.5</v>
      </c>
      <c r="N195" s="16"/>
      <c r="O195" s="16">
        <v>730</v>
      </c>
      <c r="P195" s="16">
        <v>1200</v>
      </c>
      <c r="Q195" s="50">
        <f>1500</f>
        <v>1500</v>
      </c>
      <c r="R195" s="18"/>
      <c r="S195" s="18"/>
      <c r="T195" s="18"/>
      <c r="U195" s="18"/>
      <c r="V195" s="18"/>
      <c r="W195" s="18"/>
      <c r="X195" s="18"/>
      <c r="Y195" s="18"/>
    </row>
    <row r="196" spans="1:25" ht="78.75" customHeight="1">
      <c r="A196" s="75" t="s">
        <v>445</v>
      </c>
      <c r="B196" s="20" t="s">
        <v>448</v>
      </c>
      <c r="C196" s="20" t="s">
        <v>449</v>
      </c>
      <c r="D196" s="112">
        <v>2200</v>
      </c>
      <c r="E196" s="113"/>
      <c r="F196" s="21">
        <v>1500</v>
      </c>
      <c r="G196" s="21">
        <f t="shared" si="14"/>
        <v>1750</v>
      </c>
      <c r="H196" s="21">
        <f t="shared" si="15"/>
        <v>1750</v>
      </c>
      <c r="I196" s="30">
        <f t="shared" si="12"/>
        <v>-700</v>
      </c>
      <c r="J196" s="16">
        <f t="shared" si="16"/>
        <v>2316.6</v>
      </c>
      <c r="N196" s="16"/>
      <c r="O196" s="16"/>
      <c r="P196" s="16">
        <v>1800</v>
      </c>
      <c r="Q196" s="50">
        <f>Q195/2+1500</f>
        <v>2250</v>
      </c>
      <c r="R196" s="18"/>
      <c r="S196" s="18"/>
      <c r="T196" s="18"/>
      <c r="U196" s="18"/>
      <c r="V196" s="18"/>
      <c r="W196" s="18"/>
      <c r="X196" s="18"/>
      <c r="Y196" s="18"/>
    </row>
    <row r="197" spans="1:25" ht="70.5" customHeight="1">
      <c r="A197" s="75" t="s">
        <v>445</v>
      </c>
      <c r="B197" s="20" t="s">
        <v>450</v>
      </c>
      <c r="C197" s="20" t="s">
        <v>451</v>
      </c>
      <c r="D197" s="112">
        <v>3000</v>
      </c>
      <c r="E197" s="113"/>
      <c r="F197" s="21">
        <v>2000</v>
      </c>
      <c r="G197" s="21">
        <f t="shared" si="14"/>
        <v>2250</v>
      </c>
      <c r="H197" s="21">
        <f t="shared" si="15"/>
        <v>2250</v>
      </c>
      <c r="I197" s="30">
        <f t="shared" si="12"/>
        <v>-1000</v>
      </c>
      <c r="J197" s="16">
        <f t="shared" si="16"/>
        <v>3159</v>
      </c>
      <c r="N197" s="16"/>
      <c r="O197" s="16"/>
      <c r="P197" s="16"/>
      <c r="Q197" s="50">
        <f>Q196+750</f>
        <v>3000</v>
      </c>
      <c r="R197" s="18"/>
      <c r="S197" s="18"/>
      <c r="T197" s="18"/>
      <c r="U197" s="18"/>
      <c r="V197" s="18"/>
      <c r="W197" s="18"/>
      <c r="X197" s="18"/>
      <c r="Y197" s="18"/>
    </row>
    <row r="198" spans="1:25" ht="78" customHeight="1">
      <c r="A198" s="75" t="s">
        <v>445</v>
      </c>
      <c r="B198" s="40" t="s">
        <v>452</v>
      </c>
      <c r="C198" s="20" t="s">
        <v>453</v>
      </c>
      <c r="D198" s="112">
        <v>2000</v>
      </c>
      <c r="E198" s="113"/>
      <c r="F198" s="21">
        <v>1200</v>
      </c>
      <c r="G198" s="21">
        <f t="shared" si="14"/>
        <v>1450</v>
      </c>
      <c r="H198" s="21">
        <f t="shared" si="15"/>
        <v>1450</v>
      </c>
      <c r="I198" s="30">
        <f t="shared" si="12"/>
        <v>-800</v>
      </c>
      <c r="J198" s="16">
        <f t="shared" si="16"/>
        <v>2106</v>
      </c>
      <c r="N198" s="16"/>
      <c r="O198" s="16">
        <v>730</v>
      </c>
      <c r="P198" s="16"/>
      <c r="Q198" s="50">
        <f>1800</f>
        <v>1800</v>
      </c>
      <c r="R198" s="18"/>
      <c r="S198" s="18"/>
      <c r="T198" s="18"/>
      <c r="U198" s="18"/>
      <c r="V198" s="18"/>
      <c r="W198" s="18"/>
      <c r="X198" s="18"/>
      <c r="Y198" s="18"/>
    </row>
    <row r="199" spans="1:25" ht="68.25" customHeight="1">
      <c r="A199" s="75" t="s">
        <v>445</v>
      </c>
      <c r="B199" s="20" t="s">
        <v>454</v>
      </c>
      <c r="C199" s="20" t="s">
        <v>455</v>
      </c>
      <c r="D199" s="112">
        <v>3000</v>
      </c>
      <c r="E199" s="113"/>
      <c r="F199" s="21">
        <v>1800</v>
      </c>
      <c r="G199" s="21">
        <f t="shared" si="14"/>
        <v>2050</v>
      </c>
      <c r="H199" s="21">
        <f t="shared" si="15"/>
        <v>2050</v>
      </c>
      <c r="I199" s="30">
        <f t="shared" si="12"/>
        <v>-1200</v>
      </c>
      <c r="J199" s="16">
        <f t="shared" si="16"/>
        <v>3159</v>
      </c>
      <c r="N199" s="16"/>
      <c r="O199" s="16"/>
      <c r="P199" s="16"/>
      <c r="Q199" s="50">
        <f>Q198/2+1800</f>
        <v>2700</v>
      </c>
      <c r="R199" s="18"/>
      <c r="S199" s="18"/>
      <c r="T199" s="18"/>
      <c r="U199" s="18"/>
      <c r="V199" s="18"/>
      <c r="W199" s="18"/>
      <c r="X199" s="18"/>
      <c r="Y199" s="18"/>
    </row>
    <row r="200" spans="1:25" ht="72" customHeight="1">
      <c r="A200" s="75" t="s">
        <v>445</v>
      </c>
      <c r="B200" s="20" t="s">
        <v>456</v>
      </c>
      <c r="C200" s="20" t="s">
        <v>457</v>
      </c>
      <c r="D200" s="112">
        <v>4000</v>
      </c>
      <c r="E200" s="113"/>
      <c r="F200" s="21">
        <v>2400</v>
      </c>
      <c r="G200" s="21">
        <f t="shared" si="14"/>
        <v>2650</v>
      </c>
      <c r="H200" s="21">
        <f t="shared" si="15"/>
        <v>2650</v>
      </c>
      <c r="I200" s="30">
        <f t="shared" si="12"/>
        <v>-1600</v>
      </c>
      <c r="J200" s="16">
        <f t="shared" si="16"/>
        <v>4212</v>
      </c>
      <c r="N200" s="16"/>
      <c r="O200" s="16"/>
      <c r="P200" s="16"/>
      <c r="Q200" s="50">
        <f>Q198+900</f>
        <v>2700</v>
      </c>
      <c r="R200" s="18"/>
      <c r="S200" s="18"/>
      <c r="T200" s="18"/>
      <c r="U200" s="18"/>
      <c r="V200" s="18"/>
      <c r="W200" s="18"/>
      <c r="X200" s="18"/>
      <c r="Y200" s="18"/>
    </row>
    <row r="201" spans="1:25" ht="69.75" customHeight="1">
      <c r="A201" s="75" t="s">
        <v>458</v>
      </c>
      <c r="B201" s="20" t="s">
        <v>459</v>
      </c>
      <c r="C201" s="20" t="s">
        <v>460</v>
      </c>
      <c r="D201" s="110">
        <v>850</v>
      </c>
      <c r="E201" s="110"/>
      <c r="F201" s="111">
        <v>800</v>
      </c>
      <c r="G201" s="111"/>
      <c r="H201" s="30"/>
      <c r="I201" s="30">
        <f t="shared" si="12"/>
        <v>-50</v>
      </c>
      <c r="J201" s="16">
        <f t="shared" si="16"/>
        <v>895.05</v>
      </c>
      <c r="N201" s="16"/>
      <c r="O201" s="16"/>
      <c r="P201" s="16">
        <v>700</v>
      </c>
    </row>
    <row r="202" spans="1:25" ht="69.75" customHeight="1">
      <c r="A202" s="75" t="s">
        <v>461</v>
      </c>
      <c r="B202" s="20" t="s">
        <v>462</v>
      </c>
      <c r="C202" s="20" t="s">
        <v>463</v>
      </c>
      <c r="D202" s="110">
        <v>800</v>
      </c>
      <c r="E202" s="110"/>
      <c r="F202" s="111">
        <v>700</v>
      </c>
      <c r="G202" s="111"/>
      <c r="H202" s="30"/>
      <c r="I202" s="30">
        <f t="shared" si="12"/>
        <v>-100</v>
      </c>
      <c r="J202" s="16">
        <f t="shared" si="16"/>
        <v>842.4</v>
      </c>
      <c r="N202" s="16"/>
      <c r="O202" s="16">
        <v>486</v>
      </c>
      <c r="P202" s="16">
        <v>600</v>
      </c>
    </row>
    <row r="203" spans="1:25" ht="69.75" customHeight="1">
      <c r="A203" s="75" t="s">
        <v>464</v>
      </c>
      <c r="B203" s="20" t="s">
        <v>465</v>
      </c>
      <c r="C203" s="20" t="s">
        <v>466</v>
      </c>
      <c r="D203" s="110">
        <v>800</v>
      </c>
      <c r="E203" s="110"/>
      <c r="F203" s="111">
        <v>700</v>
      </c>
      <c r="G203" s="111"/>
      <c r="H203" s="30"/>
      <c r="I203" s="30">
        <f t="shared" si="12"/>
        <v>-100</v>
      </c>
      <c r="J203" s="16">
        <f t="shared" si="16"/>
        <v>842.4</v>
      </c>
      <c r="N203" s="16"/>
      <c r="O203" s="16"/>
      <c r="P203" s="16">
        <v>600</v>
      </c>
    </row>
    <row r="204" spans="1:25" ht="69.75" customHeight="1">
      <c r="A204" s="75" t="s">
        <v>467</v>
      </c>
      <c r="B204" s="20" t="s">
        <v>468</v>
      </c>
      <c r="C204" s="20" t="s">
        <v>469</v>
      </c>
      <c r="D204" s="110">
        <v>900</v>
      </c>
      <c r="E204" s="110"/>
      <c r="F204" s="111">
        <v>800</v>
      </c>
      <c r="G204" s="111"/>
      <c r="H204" s="30"/>
      <c r="I204" s="30">
        <f t="shared" si="12"/>
        <v>-100</v>
      </c>
      <c r="J204" s="16">
        <f t="shared" si="16"/>
        <v>947.7</v>
      </c>
      <c r="N204" s="16"/>
      <c r="O204" s="16"/>
      <c r="P204" s="16">
        <v>1000</v>
      </c>
    </row>
    <row r="205" spans="1:25" ht="69.75" customHeight="1">
      <c r="A205" s="75" t="s">
        <v>470</v>
      </c>
      <c r="B205" s="20" t="s">
        <v>471</v>
      </c>
      <c r="C205" s="20" t="s">
        <v>472</v>
      </c>
      <c r="D205" s="110">
        <v>500</v>
      </c>
      <c r="E205" s="110"/>
      <c r="F205" s="111">
        <v>450</v>
      </c>
      <c r="G205" s="111"/>
      <c r="H205" s="30"/>
      <c r="I205" s="30">
        <f t="shared" si="12"/>
        <v>-50</v>
      </c>
      <c r="J205" s="16">
        <f t="shared" si="16"/>
        <v>526.5</v>
      </c>
      <c r="N205" s="16"/>
      <c r="O205" s="16">
        <v>365</v>
      </c>
      <c r="P205" s="16">
        <v>400</v>
      </c>
    </row>
    <row r="206" spans="1:25" ht="69.75" customHeight="1">
      <c r="A206" s="75" t="s">
        <v>473</v>
      </c>
      <c r="B206" s="20" t="s">
        <v>474</v>
      </c>
      <c r="C206" s="20" t="s">
        <v>475</v>
      </c>
      <c r="D206" s="110">
        <v>500</v>
      </c>
      <c r="E206" s="110"/>
      <c r="F206" s="111">
        <v>500</v>
      </c>
      <c r="G206" s="111"/>
      <c r="H206" s="30"/>
      <c r="I206" s="30">
        <f t="shared" si="12"/>
        <v>0</v>
      </c>
      <c r="J206" s="16">
        <f t="shared" si="16"/>
        <v>526.5</v>
      </c>
      <c r="N206" s="16"/>
      <c r="O206" s="16">
        <v>450</v>
      </c>
      <c r="P206" s="16"/>
    </row>
    <row r="207" spans="1:25" ht="69.75" customHeight="1">
      <c r="A207" s="75" t="s">
        <v>476</v>
      </c>
      <c r="B207" s="20" t="s">
        <v>477</v>
      </c>
      <c r="C207" s="20" t="s">
        <v>478</v>
      </c>
      <c r="D207" s="110">
        <v>500</v>
      </c>
      <c r="E207" s="110"/>
      <c r="F207" s="111">
        <v>500</v>
      </c>
      <c r="G207" s="111"/>
      <c r="H207" s="30"/>
      <c r="I207" s="30">
        <f t="shared" si="12"/>
        <v>0</v>
      </c>
      <c r="J207" s="16">
        <f t="shared" si="16"/>
        <v>526.5</v>
      </c>
      <c r="N207" s="16"/>
      <c r="O207" s="16">
        <v>730</v>
      </c>
      <c r="P207" s="16"/>
    </row>
    <row r="208" spans="1:25" ht="69.75" customHeight="1">
      <c r="A208" s="75" t="s">
        <v>479</v>
      </c>
      <c r="B208" s="20" t="s">
        <v>480</v>
      </c>
      <c r="C208" s="20" t="s">
        <v>480</v>
      </c>
      <c r="D208" s="110">
        <v>500</v>
      </c>
      <c r="E208" s="110"/>
      <c r="F208" s="111">
        <v>500</v>
      </c>
      <c r="G208" s="111"/>
      <c r="H208" s="30"/>
      <c r="I208" s="30">
        <f t="shared" si="12"/>
        <v>0</v>
      </c>
      <c r="J208" s="16">
        <f t="shared" si="16"/>
        <v>526.5</v>
      </c>
      <c r="N208" s="16"/>
      <c r="O208" s="16"/>
      <c r="P208" s="16"/>
    </row>
    <row r="209" spans="1:16" ht="69.75" customHeight="1">
      <c r="A209" s="75" t="s">
        <v>481</v>
      </c>
      <c r="B209" s="20" t="s">
        <v>482</v>
      </c>
      <c r="C209" s="20" t="s">
        <v>483</v>
      </c>
      <c r="D209" s="110">
        <v>500</v>
      </c>
      <c r="E209" s="110"/>
      <c r="F209" s="111">
        <v>500</v>
      </c>
      <c r="G209" s="111"/>
      <c r="H209" s="30"/>
      <c r="I209" s="30">
        <f t="shared" si="12"/>
        <v>0</v>
      </c>
      <c r="J209" s="16">
        <f t="shared" si="16"/>
        <v>526.5</v>
      </c>
      <c r="N209" s="16"/>
      <c r="O209" s="16"/>
      <c r="P209" s="16"/>
    </row>
    <row r="210" spans="1:16" ht="69.75" customHeight="1">
      <c r="A210" s="75" t="s">
        <v>481</v>
      </c>
      <c r="B210" s="20" t="s">
        <v>484</v>
      </c>
      <c r="C210" s="20" t="s">
        <v>485</v>
      </c>
      <c r="D210" s="110">
        <v>500</v>
      </c>
      <c r="E210" s="110"/>
      <c r="F210" s="111">
        <v>500</v>
      </c>
      <c r="G210" s="111"/>
      <c r="H210" s="30"/>
      <c r="I210" s="30">
        <f t="shared" si="12"/>
        <v>0</v>
      </c>
      <c r="J210" s="16">
        <f t="shared" si="16"/>
        <v>526.5</v>
      </c>
      <c r="N210" s="16"/>
      <c r="O210" s="16">
        <v>365</v>
      </c>
      <c r="P210" s="16"/>
    </row>
    <row r="211" spans="1:16" ht="69.75" customHeight="1">
      <c r="A211" s="75" t="s">
        <v>486</v>
      </c>
      <c r="B211" s="20" t="s">
        <v>487</v>
      </c>
      <c r="C211" s="20" t="s">
        <v>488</v>
      </c>
      <c r="D211" s="110">
        <v>800</v>
      </c>
      <c r="E211" s="110"/>
      <c r="F211" s="111">
        <v>800</v>
      </c>
      <c r="G211" s="111"/>
      <c r="H211" s="30"/>
      <c r="I211" s="30">
        <f t="shared" si="12"/>
        <v>0</v>
      </c>
      <c r="J211" s="16">
        <f t="shared" si="16"/>
        <v>842.4</v>
      </c>
      <c r="N211" s="16"/>
      <c r="O211" s="16">
        <v>486</v>
      </c>
      <c r="P211" s="16"/>
    </row>
    <row r="212" spans="1:16" ht="69.75" customHeight="1">
      <c r="A212" s="79"/>
      <c r="B212" s="65" t="s">
        <v>489</v>
      </c>
      <c r="C212" s="52"/>
      <c r="D212" s="106"/>
      <c r="E212" s="106"/>
      <c r="F212" s="30"/>
      <c r="G212" s="30"/>
      <c r="H212" s="30"/>
      <c r="I212" s="30">
        <f t="shared" si="12"/>
        <v>0</v>
      </c>
      <c r="J212" s="16">
        <f t="shared" si="16"/>
        <v>0</v>
      </c>
      <c r="N212" s="16"/>
      <c r="O212" s="16"/>
      <c r="P212" s="16"/>
    </row>
    <row r="213" spans="1:16" ht="69.75" customHeight="1">
      <c r="A213" s="75" t="s">
        <v>490</v>
      </c>
      <c r="B213" s="20" t="s">
        <v>491</v>
      </c>
      <c r="C213" s="20" t="s">
        <v>491</v>
      </c>
      <c r="D213" s="106">
        <v>450</v>
      </c>
      <c r="E213" s="106">
        <v>300</v>
      </c>
      <c r="F213" s="30">
        <v>380</v>
      </c>
      <c r="G213" s="30"/>
      <c r="H213" s="30"/>
      <c r="I213" s="30">
        <f t="shared" si="12"/>
        <v>-70</v>
      </c>
      <c r="J213" s="16">
        <f t="shared" si="16"/>
        <v>473.85</v>
      </c>
      <c r="N213" s="16"/>
      <c r="O213" s="16"/>
      <c r="P213" s="16"/>
    </row>
    <row r="214" spans="1:16" ht="69.75" customHeight="1">
      <c r="A214" s="75" t="s">
        <v>490</v>
      </c>
      <c r="B214" s="20" t="s">
        <v>492</v>
      </c>
      <c r="C214" s="20" t="s">
        <v>492</v>
      </c>
      <c r="D214" s="106">
        <v>650</v>
      </c>
      <c r="E214" s="106">
        <v>301</v>
      </c>
      <c r="F214" s="30">
        <v>575</v>
      </c>
      <c r="G214" s="30"/>
      <c r="H214" s="30"/>
      <c r="I214" s="30">
        <f t="shared" si="12"/>
        <v>-75</v>
      </c>
      <c r="J214" s="16">
        <f t="shared" si="16"/>
        <v>684.45</v>
      </c>
      <c r="N214" s="16"/>
      <c r="O214" s="16"/>
      <c r="P214" s="16"/>
    </row>
    <row r="215" spans="1:16" ht="69.75" customHeight="1">
      <c r="A215" s="75" t="s">
        <v>490</v>
      </c>
      <c r="B215" s="20" t="s">
        <v>493</v>
      </c>
      <c r="C215" s="20" t="s">
        <v>493</v>
      </c>
      <c r="D215" s="106">
        <v>780</v>
      </c>
      <c r="E215" s="106">
        <v>302</v>
      </c>
      <c r="F215" s="30">
        <v>745</v>
      </c>
      <c r="G215" s="30"/>
      <c r="H215" s="30"/>
      <c r="I215" s="30">
        <f t="shared" si="12"/>
        <v>-35</v>
      </c>
      <c r="J215" s="16">
        <f t="shared" si="16"/>
        <v>821.34</v>
      </c>
      <c r="N215" s="16"/>
      <c r="O215" s="16"/>
      <c r="P215" s="16"/>
    </row>
    <row r="216" spans="1:16" ht="69.75" customHeight="1">
      <c r="A216" s="79"/>
      <c r="B216" s="65" t="s">
        <v>494</v>
      </c>
      <c r="C216" s="52"/>
      <c r="D216" s="106"/>
      <c r="E216" s="106"/>
      <c r="F216" s="30"/>
      <c r="G216" s="30"/>
      <c r="H216" s="30"/>
      <c r="I216" s="30">
        <f t="shared" si="12"/>
        <v>0</v>
      </c>
      <c r="J216" s="16">
        <f t="shared" si="16"/>
        <v>0</v>
      </c>
      <c r="N216" s="16"/>
      <c r="O216" s="16"/>
      <c r="P216" s="16"/>
    </row>
    <row r="217" spans="1:16" ht="69.75" customHeight="1">
      <c r="A217" s="75" t="s">
        <v>495</v>
      </c>
      <c r="B217" s="20" t="s">
        <v>496</v>
      </c>
      <c r="C217" s="20" t="s">
        <v>497</v>
      </c>
      <c r="D217" s="106">
        <v>500</v>
      </c>
      <c r="E217" s="106"/>
      <c r="F217" s="30">
        <v>530</v>
      </c>
      <c r="G217" s="30"/>
      <c r="H217" s="30"/>
      <c r="I217" s="30">
        <f t="shared" si="12"/>
        <v>30</v>
      </c>
      <c r="J217" s="16">
        <f t="shared" si="16"/>
        <v>526.5</v>
      </c>
      <c r="N217" s="16"/>
      <c r="O217" s="16">
        <v>320</v>
      </c>
      <c r="P217" s="16"/>
    </row>
    <row r="218" spans="1:16" ht="69.75" customHeight="1">
      <c r="A218" s="75" t="s">
        <v>495</v>
      </c>
      <c r="B218" s="20" t="s">
        <v>498</v>
      </c>
      <c r="C218" s="20" t="s">
        <v>499</v>
      </c>
      <c r="D218" s="106">
        <v>600</v>
      </c>
      <c r="E218" s="106"/>
      <c r="F218" s="30">
        <v>610</v>
      </c>
      <c r="G218" s="30"/>
      <c r="H218" s="30"/>
      <c r="I218" s="30">
        <f t="shared" si="12"/>
        <v>10</v>
      </c>
      <c r="J218" s="16">
        <f t="shared" si="16"/>
        <v>631.79999999999995</v>
      </c>
      <c r="N218" s="16"/>
      <c r="O218" s="16"/>
      <c r="P218" s="16"/>
    </row>
    <row r="219" spans="1:16" ht="69.75" customHeight="1">
      <c r="A219" s="75" t="s">
        <v>500</v>
      </c>
      <c r="B219" s="20" t="s">
        <v>501</v>
      </c>
      <c r="C219" s="20" t="s">
        <v>502</v>
      </c>
      <c r="D219" s="106">
        <v>500</v>
      </c>
      <c r="E219" s="106"/>
      <c r="F219" s="30">
        <v>530</v>
      </c>
      <c r="G219" s="30"/>
      <c r="H219" s="30"/>
      <c r="I219" s="30">
        <f t="shared" si="12"/>
        <v>30</v>
      </c>
      <c r="J219" s="16">
        <f t="shared" si="16"/>
        <v>526.5</v>
      </c>
      <c r="N219" s="16"/>
      <c r="O219" s="16"/>
      <c r="P219" s="16"/>
    </row>
    <row r="220" spans="1:16" ht="69.75" customHeight="1">
      <c r="A220" s="75" t="s">
        <v>500</v>
      </c>
      <c r="B220" s="20" t="s">
        <v>503</v>
      </c>
      <c r="C220" s="20" t="s">
        <v>504</v>
      </c>
      <c r="D220" s="106">
        <v>600</v>
      </c>
      <c r="E220" s="106"/>
      <c r="F220" s="30">
        <v>610</v>
      </c>
      <c r="G220" s="30"/>
      <c r="H220" s="30"/>
      <c r="I220" s="30">
        <f t="shared" si="12"/>
        <v>10</v>
      </c>
      <c r="J220" s="16">
        <f t="shared" si="16"/>
        <v>631.79999999999995</v>
      </c>
      <c r="N220" s="16"/>
      <c r="O220" s="16"/>
      <c r="P220" s="16"/>
    </row>
    <row r="221" spans="1:16" ht="52.5" customHeight="1">
      <c r="A221" s="79"/>
      <c r="B221" s="53" t="s">
        <v>505</v>
      </c>
      <c r="C221" s="54" t="s">
        <v>506</v>
      </c>
      <c r="D221" s="106"/>
      <c r="E221" s="106"/>
      <c r="F221" s="30"/>
      <c r="G221" s="30"/>
      <c r="H221" s="30"/>
      <c r="I221" s="30">
        <f t="shared" si="12"/>
        <v>0</v>
      </c>
      <c r="J221" s="16">
        <f t="shared" si="16"/>
        <v>0</v>
      </c>
      <c r="N221" s="16"/>
      <c r="O221" s="16"/>
      <c r="P221" s="16"/>
    </row>
    <row r="222" spans="1:16" ht="49.5" customHeight="1">
      <c r="A222" s="75" t="s">
        <v>13</v>
      </c>
      <c r="B222" s="20" t="s">
        <v>15</v>
      </c>
      <c r="C222" s="20" t="s">
        <v>507</v>
      </c>
      <c r="D222" s="106">
        <v>600</v>
      </c>
      <c r="E222" s="106">
        <v>475</v>
      </c>
      <c r="F222" s="30">
        <v>550</v>
      </c>
      <c r="G222" s="30"/>
      <c r="H222" s="30"/>
      <c r="I222" s="30">
        <f t="shared" si="12"/>
        <v>-50</v>
      </c>
      <c r="J222" s="16">
        <f t="shared" si="16"/>
        <v>631.79999999999995</v>
      </c>
      <c r="N222" s="16"/>
      <c r="O222" s="16"/>
      <c r="P222" s="16"/>
    </row>
    <row r="223" spans="1:16" ht="49.5" customHeight="1">
      <c r="A223" s="75" t="s">
        <v>508</v>
      </c>
      <c r="B223" s="20" t="s">
        <v>509</v>
      </c>
      <c r="C223" s="20" t="s">
        <v>510</v>
      </c>
      <c r="D223" s="106">
        <v>500</v>
      </c>
      <c r="E223" s="106">
        <v>476</v>
      </c>
      <c r="F223" s="30">
        <v>410</v>
      </c>
      <c r="G223" s="30"/>
      <c r="H223" s="30"/>
      <c r="I223" s="30">
        <f t="shared" si="12"/>
        <v>-90</v>
      </c>
      <c r="J223" s="16">
        <f t="shared" si="16"/>
        <v>526.5</v>
      </c>
      <c r="N223" s="16"/>
      <c r="O223" s="16">
        <v>436</v>
      </c>
      <c r="P223" s="16">
        <v>500</v>
      </c>
    </row>
    <row r="224" spans="1:16" ht="49.5" customHeight="1">
      <c r="A224" s="75" t="s">
        <v>511</v>
      </c>
      <c r="B224" s="20" t="s">
        <v>512</v>
      </c>
      <c r="C224" s="20" t="s">
        <v>512</v>
      </c>
      <c r="D224" s="106">
        <v>1800</v>
      </c>
      <c r="E224" s="106">
        <v>477</v>
      </c>
      <c r="F224" s="30">
        <v>1450</v>
      </c>
      <c r="G224" s="30"/>
      <c r="H224" s="30"/>
      <c r="I224" s="30">
        <f t="shared" si="12"/>
        <v>-350</v>
      </c>
      <c r="J224" s="16">
        <f t="shared" si="16"/>
        <v>1895.4</v>
      </c>
      <c r="N224" s="16"/>
      <c r="O224" s="16"/>
      <c r="P224" s="16"/>
    </row>
    <row r="225" spans="1:16" ht="49.5" customHeight="1">
      <c r="A225" s="75" t="s">
        <v>513</v>
      </c>
      <c r="B225" s="20" t="s">
        <v>514</v>
      </c>
      <c r="C225" s="20" t="s">
        <v>514</v>
      </c>
      <c r="D225" s="106">
        <v>1800</v>
      </c>
      <c r="E225" s="106">
        <v>478</v>
      </c>
      <c r="F225" s="30">
        <v>1450</v>
      </c>
      <c r="G225" s="30"/>
      <c r="H225" s="30"/>
      <c r="I225" s="30">
        <f t="shared" si="12"/>
        <v>-350</v>
      </c>
      <c r="J225" s="16">
        <f t="shared" si="16"/>
        <v>1895.4</v>
      </c>
      <c r="N225" s="16"/>
      <c r="O225" s="16"/>
      <c r="P225" s="16"/>
    </row>
    <row r="226" spans="1:16" ht="49.5" customHeight="1">
      <c r="A226" s="75" t="s">
        <v>515</v>
      </c>
      <c r="B226" s="20" t="s">
        <v>516</v>
      </c>
      <c r="C226" s="20" t="s">
        <v>516</v>
      </c>
      <c r="D226" s="106">
        <v>2200</v>
      </c>
      <c r="E226" s="106">
        <v>479</v>
      </c>
      <c r="F226" s="30">
        <v>1950</v>
      </c>
      <c r="G226" s="30"/>
      <c r="H226" s="30"/>
      <c r="I226" s="30">
        <f t="shared" si="12"/>
        <v>-250</v>
      </c>
      <c r="J226" s="16">
        <f t="shared" si="16"/>
        <v>2316.6</v>
      </c>
      <c r="N226" s="16"/>
      <c r="O226" s="16"/>
      <c r="P226" s="16"/>
    </row>
    <row r="227" spans="1:16" ht="78" customHeight="1">
      <c r="A227" s="75"/>
      <c r="B227" s="20"/>
      <c r="C227" s="48"/>
      <c r="D227" s="66" t="s">
        <v>517</v>
      </c>
      <c r="E227" s="66" t="s">
        <v>553</v>
      </c>
      <c r="F227" s="30"/>
      <c r="G227" s="30"/>
      <c r="H227" s="30"/>
      <c r="I227" s="30"/>
      <c r="J227" s="16"/>
      <c r="N227" s="16"/>
      <c r="O227" s="16"/>
      <c r="P227" s="16"/>
    </row>
    <row r="228" spans="1:16" ht="105" customHeight="1">
      <c r="A228" s="75" t="s">
        <v>518</v>
      </c>
      <c r="B228" s="20" t="s">
        <v>548</v>
      </c>
      <c r="C228" s="48"/>
      <c r="D228" s="96">
        <v>1400</v>
      </c>
      <c r="E228" s="96">
        <v>1300</v>
      </c>
      <c r="F228" s="30"/>
      <c r="G228" s="30"/>
      <c r="H228" s="30"/>
      <c r="I228" s="30"/>
      <c r="J228" s="16"/>
      <c r="N228" s="16"/>
      <c r="O228" s="16"/>
      <c r="P228" s="16"/>
    </row>
    <row r="229" spans="1:16" ht="105" customHeight="1">
      <c r="A229" s="75" t="s">
        <v>519</v>
      </c>
      <c r="B229" s="20" t="s">
        <v>549</v>
      </c>
      <c r="C229" s="48"/>
      <c r="D229" s="96">
        <v>1700</v>
      </c>
      <c r="E229" s="96">
        <v>1600</v>
      </c>
      <c r="F229" s="30"/>
      <c r="G229" s="30"/>
      <c r="H229" s="30"/>
      <c r="I229" s="30"/>
      <c r="J229" s="16"/>
      <c r="N229" s="16"/>
      <c r="O229" s="16"/>
      <c r="P229" s="16"/>
    </row>
    <row r="230" spans="1:16" ht="103.5" customHeight="1">
      <c r="A230" s="75" t="str">
        <f>A233</f>
        <v>B01.001.008</v>
      </c>
      <c r="B230" s="20" t="s">
        <v>550</v>
      </c>
      <c r="C230" s="48"/>
      <c r="D230" s="96">
        <v>2000</v>
      </c>
      <c r="E230" s="96">
        <v>1900</v>
      </c>
      <c r="F230" s="30"/>
      <c r="G230" s="30"/>
      <c r="H230" s="30"/>
      <c r="I230" s="30"/>
      <c r="J230" s="16"/>
      <c r="N230" s="16"/>
      <c r="O230" s="16"/>
      <c r="P230" s="16"/>
    </row>
    <row r="231" spans="1:16" ht="96" customHeight="1">
      <c r="A231" s="75" t="s">
        <v>518</v>
      </c>
      <c r="B231" s="20" t="s">
        <v>520</v>
      </c>
      <c r="C231" s="48"/>
      <c r="D231" s="96">
        <v>2100</v>
      </c>
      <c r="E231" s="96">
        <v>2000</v>
      </c>
      <c r="F231" s="30"/>
      <c r="G231" s="30"/>
      <c r="H231" s="30"/>
      <c r="I231" s="30"/>
      <c r="J231" s="16"/>
      <c r="N231" s="16"/>
      <c r="O231" s="16"/>
      <c r="P231" s="16"/>
    </row>
    <row r="232" spans="1:16" ht="84" customHeight="1">
      <c r="A232" s="75" t="s">
        <v>518</v>
      </c>
      <c r="B232" s="20" t="s">
        <v>552</v>
      </c>
      <c r="C232" s="48"/>
      <c r="D232" s="96"/>
      <c r="E232" s="96">
        <v>700</v>
      </c>
      <c r="F232" s="30"/>
      <c r="G232" s="30"/>
      <c r="H232" s="30"/>
      <c r="I232" s="30"/>
      <c r="J232" s="16"/>
      <c r="N232" s="16"/>
      <c r="O232" s="16"/>
      <c r="P232" s="16"/>
    </row>
    <row r="233" spans="1:16" ht="101.25" customHeight="1">
      <c r="A233" s="75" t="s">
        <v>425</v>
      </c>
      <c r="B233" s="20" t="s">
        <v>521</v>
      </c>
      <c r="C233" s="48"/>
      <c r="D233" s="108">
        <v>330</v>
      </c>
      <c r="E233" s="109"/>
      <c r="F233" s="30"/>
      <c r="G233" s="30"/>
      <c r="H233" s="30"/>
      <c r="I233" s="30"/>
      <c r="J233" s="16">
        <f>D233*105.3/100</f>
        <v>347.49</v>
      </c>
      <c r="N233" s="16"/>
      <c r="O233" s="16"/>
      <c r="P233" s="16"/>
    </row>
    <row r="234" spans="1:16" ht="119.25" customHeight="1">
      <c r="A234" s="75" t="s">
        <v>518</v>
      </c>
      <c r="B234" s="20" t="s">
        <v>551</v>
      </c>
      <c r="C234" s="48"/>
      <c r="D234" s="97"/>
      <c r="E234" s="98">
        <v>330</v>
      </c>
      <c r="F234" s="30"/>
      <c r="G234" s="30"/>
      <c r="H234" s="30"/>
      <c r="I234" s="30"/>
      <c r="J234" s="16"/>
      <c r="N234" s="16"/>
      <c r="O234" s="16"/>
      <c r="P234" s="16"/>
    </row>
    <row r="235" spans="1:16" ht="39.75" customHeight="1">
      <c r="A235" s="83"/>
      <c r="B235" s="20"/>
      <c r="C235" s="48"/>
      <c r="D235" s="97"/>
      <c r="E235" s="98"/>
      <c r="F235" s="30"/>
      <c r="G235" s="30"/>
      <c r="H235" s="30"/>
      <c r="I235" s="30"/>
      <c r="J235" s="16"/>
      <c r="N235" s="16"/>
      <c r="O235" s="16"/>
      <c r="P235" s="16"/>
    </row>
    <row r="236" spans="1:16" ht="53.25" customHeight="1">
      <c r="A236" s="85"/>
      <c r="B236" s="55" t="s">
        <v>522</v>
      </c>
      <c r="C236" s="56"/>
      <c r="D236" s="104"/>
      <c r="E236" s="105"/>
      <c r="F236" s="30"/>
      <c r="G236" s="30"/>
      <c r="H236" s="30"/>
      <c r="I236" s="30"/>
      <c r="J236" s="16">
        <f>D236*105.3/100</f>
        <v>0</v>
      </c>
      <c r="N236" s="16"/>
      <c r="O236" s="16"/>
      <c r="P236" s="16"/>
    </row>
    <row r="237" spans="1:16" ht="47.25" customHeight="1">
      <c r="A237" s="86"/>
      <c r="B237" s="20" t="s">
        <v>523</v>
      </c>
      <c r="C237" s="20" t="s">
        <v>524</v>
      </c>
      <c r="D237" s="106">
        <v>593</v>
      </c>
      <c r="E237" s="106">
        <v>204</v>
      </c>
      <c r="F237" s="30">
        <v>540</v>
      </c>
      <c r="G237" s="30"/>
      <c r="H237" s="30"/>
      <c r="I237" s="30">
        <f>F237-D237</f>
        <v>-53</v>
      </c>
      <c r="J237" s="16">
        <f>D237*105.3/100</f>
        <v>624.42899999999997</v>
      </c>
      <c r="N237" s="16"/>
      <c r="O237" s="16"/>
      <c r="P237" s="16"/>
    </row>
    <row r="238" spans="1:16" ht="39" customHeight="1">
      <c r="A238" s="86"/>
      <c r="B238" s="20" t="s">
        <v>525</v>
      </c>
      <c r="C238" s="20" t="s">
        <v>526</v>
      </c>
      <c r="D238" s="106">
        <v>200</v>
      </c>
      <c r="E238" s="106">
        <v>205</v>
      </c>
      <c r="F238" s="30">
        <v>192.91</v>
      </c>
      <c r="G238" s="30"/>
      <c r="H238" s="30"/>
      <c r="I238" s="30">
        <f>F238-D238</f>
        <v>-7.0900000000000034</v>
      </c>
      <c r="J238" s="16">
        <f>D238*105.3/100</f>
        <v>210.6</v>
      </c>
      <c r="N238" s="16"/>
      <c r="O238" s="16"/>
      <c r="P238" s="16">
        <v>190</v>
      </c>
    </row>
    <row r="239" spans="1:16" ht="60" customHeight="1">
      <c r="A239" s="75"/>
      <c r="B239" s="20" t="s">
        <v>527</v>
      </c>
      <c r="C239" s="20" t="s">
        <v>528</v>
      </c>
      <c r="D239" s="106">
        <v>55</v>
      </c>
      <c r="E239" s="106">
        <v>206</v>
      </c>
      <c r="F239" s="30"/>
      <c r="G239" s="30"/>
      <c r="H239" s="30"/>
      <c r="I239" s="30">
        <f>F239-D239</f>
        <v>-55</v>
      </c>
      <c r="J239" s="16">
        <f>D239*105.3/100</f>
        <v>57.914999999999999</v>
      </c>
      <c r="N239" s="16"/>
      <c r="O239" s="16"/>
      <c r="P239" s="16"/>
    </row>
    <row r="240" spans="1:16" ht="60" customHeight="1">
      <c r="A240" s="107" t="s">
        <v>529</v>
      </c>
      <c r="B240" s="107"/>
      <c r="C240" s="107"/>
      <c r="D240" s="107"/>
      <c r="E240" s="107"/>
      <c r="F240" s="57"/>
      <c r="G240" s="57"/>
      <c r="H240" s="57"/>
      <c r="I240" s="57"/>
      <c r="J240" s="58"/>
      <c r="N240" s="58"/>
      <c r="O240" s="58"/>
      <c r="P240" s="58"/>
    </row>
    <row r="241" spans="1:16" ht="60" customHeight="1">
      <c r="A241" s="87"/>
      <c r="B241" s="39"/>
      <c r="C241" s="39"/>
      <c r="D241" s="99"/>
      <c r="E241" s="99"/>
      <c r="F241" s="57"/>
      <c r="G241" s="57"/>
      <c r="H241" s="57"/>
      <c r="I241" s="57"/>
      <c r="J241" s="58"/>
      <c r="N241" s="58"/>
      <c r="O241" s="58"/>
      <c r="P241" s="58"/>
    </row>
    <row r="242" spans="1:16" ht="33" customHeight="1">
      <c r="A242" s="101" t="s">
        <v>530</v>
      </c>
      <c r="B242" s="101"/>
      <c r="C242" s="59"/>
      <c r="D242" s="102" t="s">
        <v>531</v>
      </c>
      <c r="E242" s="102"/>
    </row>
    <row r="243" spans="1:16" ht="29.25" customHeight="1">
      <c r="A243" s="101"/>
      <c r="B243" s="101"/>
      <c r="C243" s="101"/>
      <c r="D243" s="101"/>
      <c r="E243" s="101"/>
    </row>
    <row r="244" spans="1:16" ht="32.25" customHeight="1">
      <c r="A244" s="101" t="s">
        <v>532</v>
      </c>
      <c r="B244" s="101"/>
      <c r="C244" s="59"/>
      <c r="D244" s="102" t="s">
        <v>533</v>
      </c>
      <c r="E244" s="102"/>
    </row>
    <row r="245" spans="1:16">
      <c r="A245" s="103"/>
      <c r="B245" s="103"/>
      <c r="C245" s="103"/>
      <c r="D245" s="3"/>
      <c r="E245" s="3"/>
    </row>
  </sheetData>
  <mergeCells count="259">
    <mergeCell ref="D187:E187"/>
    <mergeCell ref="D188:E188"/>
    <mergeCell ref="D189:E189"/>
    <mergeCell ref="O13:O34"/>
    <mergeCell ref="P13:P34"/>
    <mergeCell ref="B1:E1"/>
    <mergeCell ref="B2:E2"/>
    <mergeCell ref="B3:E3"/>
    <mergeCell ref="B4:E4"/>
    <mergeCell ref="B13:C13"/>
    <mergeCell ref="A14:B14"/>
    <mergeCell ref="D13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N13:N34"/>
    <mergeCell ref="D27:E27"/>
    <mergeCell ref="D28:E28"/>
    <mergeCell ref="D29:E29"/>
    <mergeCell ref="D30:E30"/>
    <mergeCell ref="D31:E31"/>
    <mergeCell ref="D32:E32"/>
    <mergeCell ref="D33:E33"/>
    <mergeCell ref="D34:E34"/>
    <mergeCell ref="A35:B35"/>
    <mergeCell ref="D35:E35"/>
    <mergeCell ref="F35:G35"/>
    <mergeCell ref="D39:E39"/>
    <mergeCell ref="F39:G39"/>
    <mergeCell ref="D40:E40"/>
    <mergeCell ref="F40:G40"/>
    <mergeCell ref="F13:H13"/>
    <mergeCell ref="J13:J34"/>
    <mergeCell ref="D43:E43"/>
    <mergeCell ref="D44:E44"/>
    <mergeCell ref="D36:E36"/>
    <mergeCell ref="F36:G36"/>
    <mergeCell ref="D37:E37"/>
    <mergeCell ref="F37:G37"/>
    <mergeCell ref="D38:E38"/>
    <mergeCell ref="F38:G38"/>
    <mergeCell ref="D52:E52"/>
    <mergeCell ref="D41:E41"/>
    <mergeCell ref="D42:E42"/>
    <mergeCell ref="D53:E53"/>
    <mergeCell ref="D54:E54"/>
    <mergeCell ref="D55:E55"/>
    <mergeCell ref="D56:E56"/>
    <mergeCell ref="D57:E57"/>
    <mergeCell ref="D45:E45"/>
    <mergeCell ref="D46:E46"/>
    <mergeCell ref="D47:E47"/>
    <mergeCell ref="D48:E48"/>
    <mergeCell ref="D50:E50"/>
    <mergeCell ref="D51:E51"/>
    <mergeCell ref="D64:E64"/>
    <mergeCell ref="D65:E65"/>
    <mergeCell ref="D66:E66"/>
    <mergeCell ref="D67:E67"/>
    <mergeCell ref="D71:E71"/>
    <mergeCell ref="D72:E72"/>
    <mergeCell ref="D58:E58"/>
    <mergeCell ref="D59:E59"/>
    <mergeCell ref="D60:E60"/>
    <mergeCell ref="D61:E61"/>
    <mergeCell ref="D62:E62"/>
    <mergeCell ref="D63:E63"/>
    <mergeCell ref="D68:E68"/>
    <mergeCell ref="D69:E69"/>
    <mergeCell ref="D70:E7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27:E127"/>
    <mergeCell ref="D128:E128"/>
    <mergeCell ref="D129:E129"/>
    <mergeCell ref="D130:E130"/>
    <mergeCell ref="D131:E131"/>
    <mergeCell ref="D133:E133"/>
    <mergeCell ref="D121:E121"/>
    <mergeCell ref="D122:E122"/>
    <mergeCell ref="D123:E123"/>
    <mergeCell ref="D124:E124"/>
    <mergeCell ref="D125:E125"/>
    <mergeCell ref="D126:E126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52:E152"/>
    <mergeCell ref="D153:E153"/>
    <mergeCell ref="D154:E154"/>
    <mergeCell ref="F154:G154"/>
    <mergeCell ref="D155:E155"/>
    <mergeCell ref="F155:G155"/>
    <mergeCell ref="D146:E146"/>
    <mergeCell ref="D147:E147"/>
    <mergeCell ref="D148:E148"/>
    <mergeCell ref="D149:E149"/>
    <mergeCell ref="D150:E150"/>
    <mergeCell ref="D151:E151"/>
    <mergeCell ref="D159:E159"/>
    <mergeCell ref="F159:G159"/>
    <mergeCell ref="D160:E160"/>
    <mergeCell ref="F160:G160"/>
    <mergeCell ref="D161:E161"/>
    <mergeCell ref="D162:E162"/>
    <mergeCell ref="D156:E156"/>
    <mergeCell ref="F156:G156"/>
    <mergeCell ref="D157:E157"/>
    <mergeCell ref="F157:G157"/>
    <mergeCell ref="D158:E158"/>
    <mergeCell ref="F158:G158"/>
    <mergeCell ref="D169:E169"/>
    <mergeCell ref="D170:E170"/>
    <mergeCell ref="D171:E171"/>
    <mergeCell ref="D172:E172"/>
    <mergeCell ref="A173:B173"/>
    <mergeCell ref="D173:E173"/>
    <mergeCell ref="D163:E163"/>
    <mergeCell ref="D164:E164"/>
    <mergeCell ref="D165:E165"/>
    <mergeCell ref="D166:E166"/>
    <mergeCell ref="D167:E167"/>
    <mergeCell ref="D168:E168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5:E205"/>
    <mergeCell ref="F205:G205"/>
    <mergeCell ref="D206:E206"/>
    <mergeCell ref="F206:G206"/>
    <mergeCell ref="D207:E207"/>
    <mergeCell ref="F207:G207"/>
    <mergeCell ref="F201:G201"/>
    <mergeCell ref="D202:E202"/>
    <mergeCell ref="F202:G202"/>
    <mergeCell ref="D203:E203"/>
    <mergeCell ref="F203:G203"/>
    <mergeCell ref="D204:E204"/>
    <mergeCell ref="F204:G204"/>
    <mergeCell ref="D211:E211"/>
    <mergeCell ref="F211:G211"/>
    <mergeCell ref="D212:E212"/>
    <mergeCell ref="D213:E213"/>
    <mergeCell ref="D214:E214"/>
    <mergeCell ref="D215:E215"/>
    <mergeCell ref="D208:E208"/>
    <mergeCell ref="F208:G208"/>
    <mergeCell ref="D209:E209"/>
    <mergeCell ref="F209:G209"/>
    <mergeCell ref="D210:E210"/>
    <mergeCell ref="F210:G210"/>
    <mergeCell ref="D222:E222"/>
    <mergeCell ref="D223:E223"/>
    <mergeCell ref="D224:E224"/>
    <mergeCell ref="D225:E225"/>
    <mergeCell ref="D226:E226"/>
    <mergeCell ref="D233:E233"/>
    <mergeCell ref="D216:E216"/>
    <mergeCell ref="D217:E217"/>
    <mergeCell ref="D218:E218"/>
    <mergeCell ref="D219:E219"/>
    <mergeCell ref="D220:E220"/>
    <mergeCell ref="D221:E221"/>
    <mergeCell ref="A243:E243"/>
    <mergeCell ref="A244:B244"/>
    <mergeCell ref="D244:E244"/>
    <mergeCell ref="A245:C245"/>
    <mergeCell ref="D236:E236"/>
    <mergeCell ref="D237:E237"/>
    <mergeCell ref="D238:E238"/>
    <mergeCell ref="D239:E239"/>
    <mergeCell ref="A240:E240"/>
    <mergeCell ref="A242:B242"/>
    <mergeCell ref="D242:E242"/>
  </mergeCells>
  <pageMargins left="0.70866141732283472" right="0.23622047244094491" top="0.43307086614173229" bottom="0.15748031496062992" header="0.31496062992125984" footer="0.31496062992125984"/>
  <pageSetup paperSize="9" scale="46" fitToHeight="11" orientation="portrait" r:id="rId1"/>
  <headerFooter alignWithMargins="0">
    <oddFooter>Страница &amp;P</oddFooter>
  </headerFooter>
  <rowBreaks count="4" manualBreakCount="4">
    <brk id="42" max="4" man="1"/>
    <brk id="131" max="4" man="1"/>
    <brk id="200" max="4" man="1"/>
    <brk id="2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2021</vt:lpstr>
      <vt:lpstr>Лист1</vt:lpstr>
      <vt:lpstr>Лист2</vt:lpstr>
      <vt:lpstr>Лист3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2021-04-02T11:40:34Z</dcterms:modified>
</cp:coreProperties>
</file>